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drawings/drawing1.xml" ContentType="application/vnd.openxmlformats-officedocument.drawing+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C:\Users\h53047.ZEPRODBUR\Documents\__Dossiers de Travail\Règles MECAPA\CO2\"/>
    </mc:Choice>
  </mc:AlternateContent>
  <xr:revisionPtr revIDLastSave="0" documentId="13_ncr:1_{2A8D40D8-D593-4E87-AE46-4983B175E6D2}" xr6:coauthVersionLast="47" xr6:coauthVersionMax="47" xr10:uidLastSave="{00000000-0000-0000-0000-000000000000}"/>
  <workbookProtection workbookAlgorithmName="SHA-512" workbookHashValue="B+pthTVJ+dksklQQQoi4BR6f9USij6PDYzEYsZqlM+lcyKfRi0Z3XJujZjduiTfIZ5cS8eSpova4zAbAr8Ha2A==" workbookSaltValue="x7FsZ7IarakGBkEcDH8sxw==" workbookSpinCount="100000" lockStructure="1"/>
  <bookViews>
    <workbookView xWindow="-120" yWindow="-120" windowWidth="29040" windowHeight="15840" tabRatio="747" xr2:uid="{00000000-000D-0000-FFFF-FFFF00000000}"/>
  </bookViews>
  <sheets>
    <sheet name="Rappels" sheetId="1" r:id="rId1"/>
    <sheet name="Facteurs d'émissions normatifs" sheetId="11" state="hidden" r:id="rId2"/>
    <sheet name="Feuil1" sheetId="10" state="hidden" r:id="rId3"/>
    <sheet name="Mode d'emploi" sheetId="17" r:id="rId4"/>
    <sheet name="Récapitulatif" sheetId="27" r:id="rId5"/>
    <sheet name="EDC - Site 1" sheetId="4" r:id="rId6"/>
    <sheet name="EDC - Site 2" sheetId="28" r:id="rId7"/>
    <sheet name="EDC - Site 3" sheetId="29" r:id="rId8"/>
    <sheet name="EDC - Site 4" sheetId="30" r:id="rId9"/>
    <sheet name="EDC - Site 5" sheetId="31" r:id="rId10"/>
    <sheet name="EDC - Site 6" sheetId="32" r:id="rId11"/>
    <sheet name="EDC - Site 7" sheetId="33" r:id="rId12"/>
    <sheet name="EDC - Site 8" sheetId="34" r:id="rId13"/>
    <sheet name="EDC - Site 9" sheetId="35" r:id="rId14"/>
    <sheet name="EDC - Site 10" sheetId="36" r:id="rId15"/>
    <sheet name="Facteurs d'émissions" sheetId="39" state="hidden" r:id="rId16"/>
    <sheet name="FE" sheetId="38" state="hidden" r:id="rId1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7" i="36" l="1"/>
  <c r="I17" i="36"/>
  <c r="H17" i="36"/>
  <c r="G17" i="36"/>
  <c r="F17" i="36"/>
  <c r="E17" i="36"/>
  <c r="D17" i="36"/>
  <c r="J17" i="35"/>
  <c r="I17" i="35"/>
  <c r="H17" i="35"/>
  <c r="G17" i="35"/>
  <c r="F17" i="35"/>
  <c r="E17" i="35"/>
  <c r="D17" i="35"/>
  <c r="J17" i="34"/>
  <c r="I17" i="34"/>
  <c r="H17" i="34"/>
  <c r="G17" i="34"/>
  <c r="F17" i="34"/>
  <c r="E17" i="34"/>
  <c r="D17" i="34"/>
  <c r="J17" i="33"/>
  <c r="I17" i="33"/>
  <c r="H17" i="33"/>
  <c r="G17" i="33"/>
  <c r="F17" i="33"/>
  <c r="E17" i="33"/>
  <c r="D17" i="33"/>
  <c r="J17" i="32"/>
  <c r="I17" i="32"/>
  <c r="H17" i="32"/>
  <c r="G17" i="32"/>
  <c r="F17" i="32"/>
  <c r="E17" i="32"/>
  <c r="D17" i="32"/>
  <c r="J17" i="31"/>
  <c r="I17" i="31"/>
  <c r="H17" i="31"/>
  <c r="G17" i="31"/>
  <c r="F17" i="31"/>
  <c r="E17" i="31"/>
  <c r="D17" i="31"/>
  <c r="J17" i="30"/>
  <c r="I17" i="30"/>
  <c r="H17" i="30"/>
  <c r="G17" i="30"/>
  <c r="F17" i="30"/>
  <c r="E17" i="30"/>
  <c r="D17" i="30"/>
  <c r="J17" i="29"/>
  <c r="I17" i="29"/>
  <c r="H17" i="29"/>
  <c r="G17" i="29"/>
  <c r="F17" i="29"/>
  <c r="E17" i="29"/>
  <c r="D17" i="29"/>
  <c r="J17" i="28"/>
  <c r="I17" i="28"/>
  <c r="H17" i="28"/>
  <c r="G17" i="28"/>
  <c r="F17" i="28"/>
  <c r="E17" i="28"/>
  <c r="D17" i="28"/>
  <c r="J17" i="4"/>
  <c r="I17" i="4"/>
  <c r="H17" i="4"/>
  <c r="G17" i="4"/>
  <c r="F17" i="4"/>
  <c r="D17" i="4"/>
  <c r="E17" i="4"/>
  <c r="E23" i="36"/>
  <c r="E23" i="35"/>
  <c r="E23" i="34"/>
  <c r="E23" i="33"/>
  <c r="E23" i="32"/>
  <c r="E23" i="31"/>
  <c r="E23" i="30"/>
  <c r="E23" i="29"/>
  <c r="E23" i="28"/>
  <c r="E23" i="4"/>
  <c r="B2" i="27" l="1"/>
  <c r="B11" i="27" l="1"/>
  <c r="B10" i="27"/>
  <c r="B9" i="27"/>
  <c r="B8" i="27"/>
  <c r="B7" i="27"/>
  <c r="B6" i="27"/>
  <c r="B5" i="27"/>
  <c r="B3" i="27"/>
  <c r="B4" i="27"/>
  <c r="E35" i="36" l="1"/>
  <c r="E35" i="35"/>
  <c r="E35" i="34"/>
  <c r="E35" i="33"/>
  <c r="E35" i="32"/>
  <c r="E35" i="31"/>
  <c r="E35" i="30"/>
  <c r="E35" i="29"/>
  <c r="E35" i="28"/>
  <c r="D23" i="30" l="1"/>
  <c r="D35" i="30" s="1"/>
  <c r="F35" i="30" s="1"/>
  <c r="D23" i="31"/>
  <c r="D35" i="31" s="1"/>
  <c r="F35" i="31" s="1"/>
  <c r="D23" i="34"/>
  <c r="D35" i="34" s="1"/>
  <c r="F35" i="34" s="1"/>
  <c r="D23" i="29"/>
  <c r="F23" i="29" s="1"/>
  <c r="D23" i="32"/>
  <c r="F23" i="32" s="1"/>
  <c r="D23" i="33"/>
  <c r="D35" i="33" s="1"/>
  <c r="F35" i="33" s="1"/>
  <c r="D23" i="35"/>
  <c r="D35" i="35" s="1"/>
  <c r="F35" i="35" s="1"/>
  <c r="D23" i="28"/>
  <c r="D35" i="28" s="1"/>
  <c r="F35" i="28" s="1"/>
  <c r="D23" i="36"/>
  <c r="D35" i="36" s="1"/>
  <c r="F35" i="36" s="1"/>
  <c r="E35" i="4"/>
  <c r="F23" i="34" l="1"/>
  <c r="H23" i="34" s="1"/>
  <c r="F23" i="31"/>
  <c r="H23" i="31" s="1"/>
  <c r="F23" i="30"/>
  <c r="G23" i="30" s="1"/>
  <c r="F23" i="36"/>
  <c r="H23" i="36" s="1"/>
  <c r="D35" i="32"/>
  <c r="F35" i="32" s="1"/>
  <c r="G35" i="32" s="1"/>
  <c r="F23" i="28"/>
  <c r="G23" i="28" s="1"/>
  <c r="F23" i="35"/>
  <c r="G23" i="35" s="1"/>
  <c r="F23" i="33"/>
  <c r="G23" i="33" s="1"/>
  <c r="D35" i="29"/>
  <c r="F35" i="29" s="1"/>
  <c r="H35" i="29" s="1"/>
  <c r="H35" i="36"/>
  <c r="G35" i="36"/>
  <c r="H35" i="35"/>
  <c r="G35" i="35"/>
  <c r="H23" i="35"/>
  <c r="H35" i="34"/>
  <c r="G35" i="34"/>
  <c r="H35" i="33"/>
  <c r="G35" i="33"/>
  <c r="H23" i="32"/>
  <c r="G23" i="32"/>
  <c r="H35" i="31"/>
  <c r="G35" i="31"/>
  <c r="H35" i="30"/>
  <c r="G35" i="30"/>
  <c r="H23" i="29"/>
  <c r="G23" i="29"/>
  <c r="H35" i="28"/>
  <c r="G35" i="28"/>
  <c r="C3" i="27"/>
  <c r="C4" i="27"/>
  <c r="C10" i="27"/>
  <c r="C8" i="27"/>
  <c r="C7" i="27"/>
  <c r="C6" i="27"/>
  <c r="C5" i="27"/>
  <c r="C9" i="27"/>
  <c r="C11" i="27"/>
  <c r="G23" i="36" l="1"/>
  <c r="G23" i="34"/>
  <c r="H23" i="33"/>
  <c r="G23" i="31"/>
  <c r="H23" i="30"/>
  <c r="D7" i="27"/>
  <c r="F7" i="27"/>
  <c r="E7" i="27"/>
  <c r="F10" i="27"/>
  <c r="E10" i="27"/>
  <c r="D10" i="27"/>
  <c r="D8" i="27"/>
  <c r="F8" i="27"/>
  <c r="E8" i="27"/>
  <c r="F4" i="27"/>
  <c r="D4" i="27"/>
  <c r="E4" i="27"/>
  <c r="F6" i="27"/>
  <c r="E6" i="27"/>
  <c r="D6" i="27"/>
  <c r="F9" i="27"/>
  <c r="E9" i="27"/>
  <c r="D9" i="27"/>
  <c r="D5" i="27"/>
  <c r="F5" i="27"/>
  <c r="E5" i="27"/>
  <c r="G35" i="29"/>
  <c r="D3" i="27"/>
  <c r="F3" i="27"/>
  <c r="E3" i="27"/>
  <c r="D11" i="27"/>
  <c r="E11" i="27"/>
  <c r="F11" i="27"/>
  <c r="H35" i="32"/>
  <c r="H23" i="28"/>
  <c r="C2" i="27" l="1"/>
  <c r="E2" i="27" l="1"/>
  <c r="I2" i="27" s="1"/>
  <c r="D2" i="27"/>
  <c r="F2" i="27"/>
  <c r="I3" i="27" s="1"/>
  <c r="D23" i="4" l="1"/>
  <c r="D35" i="4" s="1"/>
  <c r="F35" i="4" s="1"/>
  <c r="F23" i="4" l="1"/>
  <c r="G23" i="4" s="1"/>
  <c r="G35" i="4"/>
  <c r="H35" i="4"/>
  <c r="H23" i="4" l="1"/>
</calcChain>
</file>

<file path=xl/sharedStrings.xml><?xml version="1.0" encoding="utf-8"?>
<sst xmlns="http://schemas.openxmlformats.org/spreadsheetml/2006/main" count="553" uniqueCount="95">
  <si>
    <t>Rendement net à capacité nominale de l’unité</t>
  </si>
  <si>
    <t>Puissance installée de l'unité (MW)</t>
  </si>
  <si>
    <t>Production annuelle (GWh)</t>
  </si>
  <si>
    <t>Année A-2</t>
  </si>
  <si>
    <t>Année A-1</t>
  </si>
  <si>
    <t>Année A</t>
  </si>
  <si>
    <t>Nombre d'années d'historique considérées</t>
  </si>
  <si>
    <t>Calcul des émissions annuelles</t>
  </si>
  <si>
    <t>Facteur d'émission du combustible (g/kWh)</t>
  </si>
  <si>
    <t>Part dans le combustible total (%)</t>
  </si>
  <si>
    <t>Combustible 5</t>
  </si>
  <si>
    <t>Combustible 4</t>
  </si>
  <si>
    <t>Combustible 3</t>
  </si>
  <si>
    <t>Combustible 2</t>
  </si>
  <si>
    <t>Combustible 1</t>
  </si>
  <si>
    <t>Calcul des émissions spécifiques</t>
  </si>
  <si>
    <t>[XXX]</t>
  </si>
  <si>
    <t>Type d'unité / site</t>
  </si>
  <si>
    <t>Titulaire de l'EDC</t>
  </si>
  <si>
    <r>
      <t>Part du CO</t>
    </r>
    <r>
      <rPr>
        <vertAlign val="subscript"/>
        <sz val="11"/>
        <color theme="1"/>
        <rFont val="Calibri"/>
        <family val="2"/>
        <scheme val="minor"/>
      </rPr>
      <t>2</t>
    </r>
    <r>
      <rPr>
        <sz val="11"/>
        <color theme="1"/>
        <rFont val="Calibri"/>
        <family val="2"/>
        <scheme val="minor"/>
      </rPr>
      <t xml:space="preserve"> capturé dans le CO</t>
    </r>
    <r>
      <rPr>
        <vertAlign val="subscript"/>
        <sz val="11"/>
        <color theme="1"/>
        <rFont val="Calibri"/>
        <family val="2"/>
        <scheme val="minor"/>
      </rPr>
      <t>2</t>
    </r>
    <r>
      <rPr>
        <sz val="11"/>
        <color theme="1"/>
        <rFont val="Calibri"/>
        <family val="2"/>
        <scheme val="minor"/>
      </rPr>
      <t xml:space="preserve"> émis</t>
    </r>
  </si>
  <si>
    <r>
      <t>Emissions spécifiques (gCO</t>
    </r>
    <r>
      <rPr>
        <b/>
        <vertAlign val="subscript"/>
        <sz val="12"/>
        <color theme="1"/>
        <rFont val="Calibri"/>
        <family val="2"/>
        <scheme val="minor"/>
      </rPr>
      <t>2</t>
    </r>
    <r>
      <rPr>
        <b/>
        <sz val="12"/>
        <color theme="1"/>
        <rFont val="Calibri"/>
        <family val="2"/>
        <scheme val="minor"/>
      </rPr>
      <t>/kWh)</t>
    </r>
  </si>
  <si>
    <r>
      <t>Emissions annuelles (kgCO</t>
    </r>
    <r>
      <rPr>
        <b/>
        <vertAlign val="subscript"/>
        <sz val="12"/>
        <color theme="1"/>
        <rFont val="Calibri"/>
        <family val="2"/>
        <scheme val="minor"/>
      </rPr>
      <t>2</t>
    </r>
    <r>
      <rPr>
        <b/>
        <sz val="12"/>
        <color theme="1"/>
        <rFont val="Calibri"/>
        <family val="2"/>
        <scheme val="minor"/>
      </rPr>
      <t>/kW)</t>
    </r>
  </si>
  <si>
    <t>Consommation annuelle de combustible reportée dans le rapport ETS (TJ)</t>
  </si>
  <si>
    <t>Emissions annuelles de CO2 reportées dans le rapport ETS de l'unité (kgCO2)</t>
  </si>
  <si>
    <t>Si l'unité n'est pas recensée dans l'EU-ETS</t>
  </si>
  <si>
    <t>Si l'unité est recensée dans 
l'EU-ETS</t>
  </si>
  <si>
    <t>Type de combustible (gaz, fioul, etc.)</t>
  </si>
  <si>
    <t>Combustible 6</t>
  </si>
  <si>
    <t>Combustible 7</t>
  </si>
  <si>
    <t>Houille</t>
  </si>
  <si>
    <t>Charbon sous-bitumineux</t>
  </si>
  <si>
    <t>Lignite</t>
  </si>
  <si>
    <t>Coke de pétrole</t>
  </si>
  <si>
    <t>Gaz de cokerie</t>
  </si>
  <si>
    <t>Gaz de haut fourneau</t>
  </si>
  <si>
    <t>Gaz d'aciérie</t>
  </si>
  <si>
    <t>Fioul domestique (turbines à gaz)</t>
  </si>
  <si>
    <t>Fioul domestique (moteurs fixes)</t>
  </si>
  <si>
    <t>Fioul domestique (chaudières)</t>
  </si>
  <si>
    <t>Fioul lourd (chaudières)</t>
  </si>
  <si>
    <t>Fioul lourd (turbines à gaz)</t>
  </si>
  <si>
    <t>Fioul lourd (moteurs fixes)</t>
  </si>
  <si>
    <t>Gaz de pétrole liquéfié (turbines à gaz)</t>
  </si>
  <si>
    <t>Gaz de pétrole liquéfié (chaudières)</t>
  </si>
  <si>
    <t>Ordures ménagères</t>
  </si>
  <si>
    <t>Gaz naturel type H/B (chaudières [50;300] MW)</t>
  </si>
  <si>
    <t>Gaz naturel type H/B (turbines à gaz)</t>
  </si>
  <si>
    <t>Combustible</t>
  </si>
  <si>
    <t>Gaz naturel type H/B (chaudières &lt; 50 et &gt; 300 MW)</t>
  </si>
  <si>
    <t>FE</t>
  </si>
  <si>
    <t>/</t>
  </si>
  <si>
    <t>Valeurs issues de l'annexe de l'arrêté du 5 décembre 2019 définissant les critères d'émissions du dispositif de contractualisation pluriannuel, pris pour l'application de l'article R. 335-76 du code de l'énergie</t>
  </si>
  <si>
    <r>
      <t>Fichier de calcul des émissions de CO</t>
    </r>
    <r>
      <rPr>
        <b/>
        <vertAlign val="subscript"/>
        <sz val="14"/>
        <color theme="1"/>
        <rFont val="Calibri"/>
        <family val="2"/>
        <scheme val="minor"/>
      </rPr>
      <t>2</t>
    </r>
    <r>
      <rPr>
        <b/>
        <sz val="14"/>
        <color theme="1"/>
        <rFont val="Calibri"/>
        <family val="2"/>
        <scheme val="minor"/>
      </rPr>
      <t xml:space="preserve"> pour la certification 
des capacités utilisant des combustibles fossiles</t>
    </r>
  </si>
  <si>
    <t>Réservé aux capacités ayant signé leur CAR avant le 04/07/19 qui dépassent le seuil d'émissions spécifiques, pour certification à compter de l'AL 2025</t>
  </si>
  <si>
    <r>
      <t>Mode d'emploi du fichier de calcul des émissions de CO</t>
    </r>
    <r>
      <rPr>
        <b/>
        <vertAlign val="subscript"/>
        <sz val="14"/>
        <color theme="1"/>
        <rFont val="Calibri"/>
        <family val="2"/>
        <scheme val="minor"/>
      </rPr>
      <t>2</t>
    </r>
  </si>
  <si>
    <t>OU</t>
  </si>
  <si>
    <t>Premier contrat d'accès au réseau signé avant le 04/07/19</t>
  </si>
  <si>
    <t>Unité / site n°1
composant l'EDC</t>
  </si>
  <si>
    <t>Oui</t>
  </si>
  <si>
    <t>Non</t>
  </si>
  <si>
    <t>Unité / site n°2
composant l'EDC</t>
  </si>
  <si>
    <t>Unité / site n°3
composant l'EDC</t>
  </si>
  <si>
    <t>Unité / site n°4
composant l'EDC</t>
  </si>
  <si>
    <t>Unité / site n°5
composant l'EDC</t>
  </si>
  <si>
    <t>Unité / site n°6
composant l'EDC</t>
  </si>
  <si>
    <t>Unité / site n°7
composant l'EDC</t>
  </si>
  <si>
    <t>Unité / site n°8
composant l'EDC</t>
  </si>
  <si>
    <t>Unité / site n°9
composant l'EDC</t>
  </si>
  <si>
    <t>Site 1</t>
  </si>
  <si>
    <t>Référence utilisée</t>
  </si>
  <si>
    <t>Site 2</t>
  </si>
  <si>
    <t>Site 3</t>
  </si>
  <si>
    <t>Site 4</t>
  </si>
  <si>
    <t>Site 5</t>
  </si>
  <si>
    <t>Site 6</t>
  </si>
  <si>
    <t>Site 7</t>
  </si>
  <si>
    <t>Site 8</t>
  </si>
  <si>
    <t>Site 9</t>
  </si>
  <si>
    <t>Site 10</t>
  </si>
  <si>
    <t>Premier contrat d'accès
 au réseau signé avant le 04/07/19</t>
  </si>
  <si>
    <t>Référence utilisée pour identifier le site</t>
  </si>
  <si>
    <t>Site existant</t>
  </si>
  <si>
    <t>Certification possible en 2025 et au-delà</t>
  </si>
  <si>
    <t>Certification possible avant 2025</t>
  </si>
  <si>
    <t>La certification de l'EDC est possible avant 2025 :</t>
  </si>
  <si>
    <t>La certification de l'EDC est possible en 2025 et au-delà :</t>
  </si>
  <si>
    <t>Unité/site</t>
  </si>
  <si>
    <r>
      <t xml:space="preserve">Ce document doit impérativement être complété et joint à toute Demande de Certification d'une EDC composée d'au moins une capacité utilisant des combustibles fossiles selon les modalités précisées à l'onglet précédent.
</t>
    </r>
    <r>
      <rPr>
        <sz val="14"/>
        <color rgb="FFFF0000"/>
        <rFont val="Calibri"/>
        <family val="2"/>
        <scheme val="minor"/>
      </rPr>
      <t xml:space="preserve">
</t>
    </r>
    <r>
      <rPr>
        <sz val="14"/>
        <rFont val="Calibri"/>
        <family val="2"/>
        <scheme val="minor"/>
      </rPr>
      <t xml:space="preserve">Le calcul des émissions de CO2 doit être effectué pour chaque site utilisant de tels combustibles composant l'EDC. Par défaut, le fichier comporte 10 onglets (ce qui permet de renseigner 10 sites). Si l'EDC n'est composée que d'un seul site, il convient de renseigner uniquement l'onglet "EDC - Site 1". Si l'EDC est composée de plus de 10 sites, veuillez vous rapprocher du gestionnaire de réseau idoine.
Lorsqu'un site comprend plusieurs unités de production ou d'effacement, il convient de considérer le site comme une seule unité. Concrètement, pour le calcul des émissions spécifiques par la méthode ETS, il est nécessaire de fournir la moyenne des informations renseignées pour chaque unité. Pour le calcul des émissions spécifiques par la méthode non-ETS, il est nécessaire de compléter le tableau en considérant que chaque colonne correspond à une unité et en renseignant un pourcentage cohérent (c'est-à-dire correspondant à la part de l'unité dans la puissance installée totale du site).
</t>
    </r>
    <r>
      <rPr>
        <b/>
        <sz val="14"/>
        <color theme="1"/>
        <rFont val="Calibri"/>
        <family val="2"/>
        <scheme val="minor"/>
      </rPr>
      <t xml:space="preserve">Comment remplir ce fichier ?
</t>
    </r>
    <r>
      <rPr>
        <sz val="14"/>
        <rFont val="Calibri"/>
        <family val="2"/>
        <scheme val="minor"/>
      </rPr>
      <t xml:space="preserve">
</t>
    </r>
  </si>
  <si>
    <t xml:space="preserve">Si l'unité est une cogénération : </t>
  </si>
  <si>
    <t>Production thermique (kWh)</t>
  </si>
  <si>
    <t>Production électrique annuelle (kWh)</t>
  </si>
  <si>
    <t>Les émissions d’une installation de cogénération liées à la production d'électricité correspondent aux émissions totales de l'installation multipliées par la production d'électricité et divisées par la somme des productions d'électricité et d'énergie thermique.
Les émissions issues des gaz de récupération utilisés dans des installations de production d'électricité ne doivent pas être prises en compte. Si votre unité utilise de tels gaz, veuillez contacter votre gestionnaire de réseau.</t>
  </si>
  <si>
    <t>Unité / site n°10
composant l'EDC</t>
  </si>
  <si>
    <r>
      <t xml:space="preserve">L’article L.335-2 du code de l'énergie prévoit des limites d’émissions de CO2 que doit respecter toute capacité pour être certifiée au titre du mécanisme de capacité. En application de l’article D. 335-24-1 du même code, sont exemptées de justifier du respect de ces limites les capacités n’utilisant pas de combustibles fossiles.
L’article L.335-3 du code de l'énergie prévoit des limites d’émissions de CO2 que doit respecter toute capacité pour être certifiée au titre du mécanisme de capacité. En application de l’article D. 335-24-1 du même code, sont exemptées de justifier du respect de ces limites les capacités n’utilisant pas de combustibles fossiles. Parmi celles définies par l’article 7.1.2.5 des règles du mécanisme de capacité, ne bénéficient pas de cette exemption les filières CCG ; TAC gaz ; Cogénération gaz ; Autre gaz ; Houille/charbon ; Gaz issu du charbon ; Multifilière ; Pétrole de schiste ; TAC fioul ; Cogénération fioul ; Autre fioul ; Lignite ; Tourbe ; Déchets ménagers.
Conformément à l'article 7.4.3.1 des règles, le respect de ces seuils par les capacités relevant de ces filières doit être attesté par l’envoi, parmi les éléments administratifs à joindre obligatoirement à toute demande de certification, du présent fichier de calcul.
Celui-ci comprend les formules de calcul adéquates que l’exploitant doit compléter avec les données liées à son unité pour vérifier l’éligibilité de celle-ci à la certification, en déclarant sur l’honneur l’exactitude des informations renseignées. Le gestionnaire de réseau recevant la demande de certification a la possibilité de mener un audit ciblé en cas de doute sur le respect des valeurs limites. Ces modalités de calcul sont conformes à la méthodologie définie par l’opinion n°22/2019 du 17 décembre 2019 de l’Agence de coopération des régulateurs de l’énergie, sous réserve, le cas échéant, des dispositions prévues par le code de l’énergie.
Les seuils d’émission de CO2 applicables sont : 
• </t>
    </r>
    <r>
      <rPr>
        <b/>
        <i/>
        <sz val="14"/>
        <color theme="1"/>
        <rFont val="Calibri"/>
        <family val="2"/>
        <scheme val="minor"/>
      </rPr>
      <t>A compter du 1</t>
    </r>
    <r>
      <rPr>
        <b/>
        <i/>
        <vertAlign val="superscript"/>
        <sz val="14"/>
        <color theme="1"/>
        <rFont val="Calibri"/>
        <family val="2"/>
        <scheme val="minor"/>
      </rPr>
      <t>er</t>
    </r>
    <r>
      <rPr>
        <b/>
        <i/>
        <sz val="14"/>
        <color theme="1"/>
        <rFont val="Calibri"/>
        <family val="2"/>
        <scheme val="minor"/>
      </rPr>
      <t xml:space="preserve"> janvier 2020</t>
    </r>
    <r>
      <rPr>
        <sz val="14"/>
        <color theme="1"/>
        <rFont val="Calibri"/>
        <family val="2"/>
        <scheme val="minor"/>
      </rPr>
      <t xml:space="preserve">, pour les capacités ayant signé leur </t>
    </r>
    <r>
      <rPr>
        <u/>
        <sz val="14"/>
        <color theme="1"/>
        <rFont val="Calibri"/>
        <family val="2"/>
        <scheme val="minor"/>
      </rPr>
      <t>premier</t>
    </r>
    <r>
      <rPr>
        <sz val="14"/>
        <color theme="1"/>
        <rFont val="Calibri"/>
        <family val="2"/>
        <scheme val="minor"/>
      </rPr>
      <t xml:space="preserve"> contrat d’accès au réseau </t>
    </r>
    <r>
      <rPr>
        <b/>
        <sz val="14"/>
        <color theme="1"/>
        <rFont val="Calibri"/>
        <family val="2"/>
        <scheme val="minor"/>
      </rPr>
      <t>après le 4 juillet 2019</t>
    </r>
    <r>
      <rPr>
        <sz val="14"/>
        <color theme="1"/>
        <rFont val="Calibri"/>
        <family val="2"/>
        <scheme val="minor"/>
      </rPr>
      <t xml:space="preserve"> : 550 grammes de CO2 issu de carburant fossile par kWh d'électricité. Cela implique que, pour qu’une telle capacité puisse être certifiée au titre des AL 2020 et suivantes, le Titulaire de l’EDC qui dépose la Demande de certification afférente doit joindre le présent fichier de calcul complété afin de justifier de la conformité de la capacité audit seuil.
• </t>
    </r>
    <r>
      <rPr>
        <b/>
        <i/>
        <sz val="14"/>
        <color theme="1"/>
        <rFont val="Calibri"/>
        <family val="2"/>
        <scheme val="minor"/>
      </rPr>
      <t>A compter du 1</t>
    </r>
    <r>
      <rPr>
        <b/>
        <i/>
        <vertAlign val="superscript"/>
        <sz val="14"/>
        <color theme="1"/>
        <rFont val="Calibri"/>
        <family val="2"/>
        <scheme val="minor"/>
      </rPr>
      <t>er</t>
    </r>
    <r>
      <rPr>
        <b/>
        <i/>
        <sz val="14"/>
        <color theme="1"/>
        <rFont val="Calibri"/>
        <family val="2"/>
        <scheme val="minor"/>
      </rPr>
      <t xml:space="preserve"> janvier 2025</t>
    </r>
    <r>
      <rPr>
        <sz val="14"/>
        <color theme="1"/>
        <rFont val="Calibri"/>
        <family val="2"/>
        <scheme val="minor"/>
      </rPr>
      <t xml:space="preserve">, pour les capacités ayant signé leur </t>
    </r>
    <r>
      <rPr>
        <u/>
        <sz val="14"/>
        <color theme="1"/>
        <rFont val="Calibri"/>
        <family val="2"/>
        <scheme val="minor"/>
      </rPr>
      <t>premier</t>
    </r>
    <r>
      <rPr>
        <sz val="14"/>
        <color theme="1"/>
        <rFont val="Calibri"/>
        <family val="2"/>
        <scheme val="minor"/>
      </rPr>
      <t xml:space="preserve"> contrat d’accès au réseau </t>
    </r>
    <r>
      <rPr>
        <b/>
        <sz val="14"/>
        <color theme="1"/>
        <rFont val="Calibri"/>
        <family val="2"/>
        <scheme val="minor"/>
      </rPr>
      <t>avant le 4 juillet 2019</t>
    </r>
    <r>
      <rPr>
        <sz val="14"/>
        <color theme="1"/>
        <rFont val="Calibri"/>
        <family val="2"/>
        <scheme val="minor"/>
      </rPr>
      <t xml:space="preserve"> : 550 grammes de CO2 issu de carburant fossile par kWh et 350 kg de CO2 issu de carburant fossile en moyenne par an et par kWe installé. Cela implique que, pour qu’une telle capacité puisse être certifiée au titre des AL 2025 et suivantes, le Titulaire de l’EDC qui dépose la Demande de certification afférente doit joindre le présent fichier de calcul complété afin de justifier de la conformité de la capacité auxdits seuils.
La conformité aux seuils d'émissions de CO2 s'entend hors éventuelles périodes d'essais de la capacité concernée.
Conformément à l’article 4.8.15 des règles, le plafond d’émissions applicable à l’année de livraison 2026 est fixé, à titre dérogatoire, à 256,6 kgCO2 issu de carburant fossile en moyenne par an et par kWe installé. Ce fichier n'est donc pas adapté à la certification au titre de cette AL. Le format de fichier idoine est disponible sur la page consacrée au mécanisme de capacité sur le Portail services de RTE.</t>
    </r>
  </si>
  <si>
    <t>Toutes AL (hors AL 2026)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</si>
</sst>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164" formatCode="_-* #,##0.00\ _€_-;\-* #,##0.00\ _€_-;_-* &quot;-&quot;??\ _€_-;_-@_-"/>
    <numFmt numFmtId="165" formatCode="0.0"/>
    <numFmt numFmtId="166" formatCode="_-* #,##0\ _€_-;\-* #,##0\ _€_-;_-* &quot;-&quot;??\ _€_-;_-@_-"/>
    <numFmt numFmtId="167" formatCode="#,##0.0"/>
    <numFmt numFmtId="168" formatCode="00000000000000"/>
  </numFmts>
  <fonts count="35" x14ac:knownFonts="1">
    <font>
      <sz val="11"/>
      <color theme="1"/>
      <name val="Calibri"/>
      <family val="2"/>
      <scheme val="minor"/>
    </font>
    <font>
      <b/>
      <sz val="14"/>
      <color theme="1"/>
      <name val="Calibri"/>
      <family val="2"/>
      <scheme val="minor"/>
    </font>
    <font>
      <sz val="11"/>
      <color theme="1"/>
      <name val="Calibri"/>
      <family val="2"/>
      <scheme val="minor"/>
    </font>
    <font>
      <sz val="11"/>
      <color theme="0"/>
      <name val="Calibri"/>
      <family val="2"/>
      <scheme val="minor"/>
    </font>
    <font>
      <b/>
      <sz val="12"/>
      <color theme="1"/>
      <name val="Calibri"/>
      <family val="2"/>
      <scheme val="minor"/>
    </font>
    <font>
      <sz val="12"/>
      <color theme="1"/>
      <name val="Calibri"/>
      <family val="2"/>
      <scheme val="minor"/>
    </font>
    <font>
      <sz val="16"/>
      <color theme="0"/>
      <name val="Calibri"/>
      <family val="2"/>
      <scheme val="minor"/>
    </font>
    <font>
      <b/>
      <sz val="16"/>
      <color theme="0"/>
      <name val="Calibri"/>
      <family val="2"/>
      <scheme val="minor"/>
    </font>
    <font>
      <b/>
      <sz val="16"/>
      <color theme="1"/>
      <name val="Calibri"/>
      <family val="2"/>
      <scheme val="minor"/>
    </font>
    <font>
      <b/>
      <i/>
      <sz val="18"/>
      <color theme="1"/>
      <name val="Calibri"/>
      <family val="2"/>
      <scheme val="minor"/>
    </font>
    <font>
      <sz val="18"/>
      <color theme="1"/>
      <name val="Calibri"/>
      <family val="2"/>
      <scheme val="minor"/>
    </font>
    <font>
      <b/>
      <sz val="18"/>
      <color theme="1"/>
      <name val="Calibri"/>
      <family val="2"/>
      <scheme val="minor"/>
    </font>
    <font>
      <vertAlign val="subscript"/>
      <sz val="11"/>
      <color theme="1"/>
      <name val="Calibri"/>
      <family val="2"/>
      <scheme val="minor"/>
    </font>
    <font>
      <b/>
      <vertAlign val="subscript"/>
      <sz val="12"/>
      <color theme="1"/>
      <name val="Calibri"/>
      <family val="2"/>
      <scheme val="minor"/>
    </font>
    <font>
      <u/>
      <sz val="11"/>
      <color theme="10"/>
      <name val="Calibri"/>
      <family val="2"/>
      <scheme val="minor"/>
    </font>
    <font>
      <sz val="14"/>
      <color theme="1"/>
      <name val="Calibri"/>
      <family val="2"/>
      <scheme val="minor"/>
    </font>
    <font>
      <sz val="20"/>
      <color theme="1"/>
      <name val="Calibri"/>
      <family val="2"/>
      <scheme val="minor"/>
    </font>
    <font>
      <sz val="11"/>
      <color theme="1"/>
      <name val="Arial Narrow"/>
      <family val="2"/>
    </font>
    <font>
      <b/>
      <sz val="7"/>
      <color rgb="FFFFFFFF"/>
      <name val="Arial"/>
      <family val="2"/>
    </font>
    <font>
      <sz val="7"/>
      <color rgb="FF000000"/>
      <name val="Arial"/>
      <family val="2"/>
    </font>
    <font>
      <sz val="8"/>
      <color theme="1"/>
      <name val="Calibri"/>
      <family val="2"/>
      <scheme val="minor"/>
    </font>
    <font>
      <sz val="7"/>
      <color rgb="FF000000"/>
      <name val="Arial"/>
      <family val="2"/>
    </font>
    <font>
      <sz val="8"/>
      <color rgb="FF202124"/>
      <name val="Arial"/>
      <family val="2"/>
    </font>
    <font>
      <u/>
      <sz val="8"/>
      <color theme="10"/>
      <name val="Calibri"/>
      <family val="2"/>
      <scheme val="minor"/>
    </font>
    <font>
      <sz val="12"/>
      <color theme="0"/>
      <name val="Calibri"/>
      <family val="2"/>
      <scheme val="minor"/>
    </font>
    <font>
      <b/>
      <sz val="11"/>
      <color theme="1"/>
      <name val="Calibri"/>
      <family val="2"/>
      <scheme val="minor"/>
    </font>
    <font>
      <sz val="14"/>
      <color theme="0"/>
      <name val="Calibri"/>
      <family val="2"/>
      <scheme val="minor"/>
    </font>
    <font>
      <b/>
      <i/>
      <sz val="14"/>
      <color theme="1"/>
      <name val="Calibri"/>
      <family val="2"/>
      <scheme val="minor"/>
    </font>
    <font>
      <b/>
      <i/>
      <vertAlign val="superscript"/>
      <sz val="14"/>
      <color theme="1"/>
      <name val="Calibri"/>
      <family val="2"/>
      <scheme val="minor"/>
    </font>
    <font>
      <b/>
      <vertAlign val="subscript"/>
      <sz val="14"/>
      <color theme="1"/>
      <name val="Calibri"/>
      <family val="2"/>
      <scheme val="minor"/>
    </font>
    <font>
      <u/>
      <sz val="14"/>
      <color theme="1"/>
      <name val="Calibri"/>
      <family val="2"/>
      <scheme val="minor"/>
    </font>
    <font>
      <i/>
      <sz val="11"/>
      <color theme="1"/>
      <name val="Calibri"/>
      <family val="2"/>
      <scheme val="minor"/>
    </font>
    <font>
      <sz val="14"/>
      <color rgb="FFFF0000"/>
      <name val="Calibri"/>
      <family val="2"/>
      <scheme val="minor"/>
    </font>
    <font>
      <sz val="14"/>
      <name val="Calibri"/>
      <family val="2"/>
      <scheme val="minor"/>
    </font>
    <font>
      <b/>
      <sz val="14"/>
      <color rgb="FFFF0000"/>
      <name val="Calibri"/>
      <family val="2"/>
      <scheme val="minor"/>
    </font>
  </fonts>
  <fills count="6">
    <fill>
      <patternFill patternType="none"/>
    </fill>
    <fill>
      <patternFill patternType="gray125"/>
    </fill>
    <fill>
      <patternFill patternType="solid">
        <fgColor theme="0"/>
        <bgColor indexed="64"/>
      </patternFill>
    </fill>
    <fill>
      <patternFill patternType="solid">
        <fgColor theme="4"/>
        <bgColor indexed="64"/>
      </patternFill>
    </fill>
    <fill>
      <patternFill patternType="solid">
        <fgColor theme="8" tint="0.79998168889431442"/>
        <bgColor indexed="64"/>
      </patternFill>
    </fill>
    <fill>
      <patternFill patternType="solid">
        <fgColor theme="4" tint="0.39997558519241921"/>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right style="thin">
        <color theme="4"/>
      </right>
      <top/>
      <bottom style="thin">
        <color theme="4"/>
      </bottom>
      <diagonal/>
    </border>
    <border>
      <left/>
      <right/>
      <top/>
      <bottom style="thin">
        <color theme="4"/>
      </bottom>
      <diagonal/>
    </border>
    <border>
      <left style="thin">
        <color theme="4"/>
      </left>
      <right/>
      <top/>
      <bottom style="thin">
        <color theme="4"/>
      </bottom>
      <diagonal/>
    </border>
    <border>
      <left/>
      <right style="thin">
        <color theme="4"/>
      </right>
      <top/>
      <bottom/>
      <diagonal/>
    </border>
    <border>
      <left style="thin">
        <color theme="4"/>
      </left>
      <right/>
      <top/>
      <bottom/>
      <diagonal/>
    </border>
    <border>
      <left/>
      <right style="thin">
        <color theme="4"/>
      </right>
      <top style="thin">
        <color theme="4"/>
      </top>
      <bottom style="thin">
        <color theme="4"/>
      </bottom>
      <diagonal/>
    </border>
    <border>
      <left style="thin">
        <color theme="4"/>
      </left>
      <right/>
      <top style="thin">
        <color theme="4"/>
      </top>
      <bottom style="thin">
        <color theme="4"/>
      </bottom>
      <diagonal/>
    </border>
    <border>
      <left/>
      <right/>
      <top style="thin">
        <color indexed="64"/>
      </top>
      <bottom/>
      <diagonal/>
    </border>
    <border>
      <left/>
      <right/>
      <top style="thin">
        <color theme="4"/>
      </top>
      <bottom style="thin">
        <color theme="4"/>
      </bottom>
      <diagonal/>
    </border>
    <border>
      <left/>
      <right style="medium">
        <color theme="4"/>
      </right>
      <top style="medium">
        <color theme="4"/>
      </top>
      <bottom style="medium">
        <color theme="4"/>
      </bottom>
      <diagonal/>
    </border>
    <border>
      <left/>
      <right/>
      <top style="medium">
        <color theme="4"/>
      </top>
      <bottom style="medium">
        <color theme="4"/>
      </bottom>
      <diagonal/>
    </border>
    <border>
      <left style="medium">
        <color theme="4"/>
      </left>
      <right/>
      <top style="medium">
        <color theme="4"/>
      </top>
      <bottom style="medium">
        <color theme="4"/>
      </bottom>
      <diagonal/>
    </border>
    <border>
      <left/>
      <right style="medium">
        <color theme="4"/>
      </right>
      <top/>
      <bottom/>
      <diagonal/>
    </border>
    <border>
      <left/>
      <right style="thin">
        <color theme="4"/>
      </right>
      <top style="thin">
        <color theme="4"/>
      </top>
      <bottom/>
      <diagonal/>
    </border>
    <border>
      <left/>
      <right/>
      <top style="thin">
        <color theme="4"/>
      </top>
      <bottom/>
      <diagonal/>
    </border>
    <border>
      <left style="medium">
        <color theme="4"/>
      </left>
      <right style="thin">
        <color theme="4"/>
      </right>
      <top style="medium">
        <color theme="4"/>
      </top>
      <bottom style="medium">
        <color theme="4"/>
      </bottom>
      <diagonal/>
    </border>
    <border>
      <left style="medium">
        <color theme="4"/>
      </left>
      <right/>
      <top/>
      <bottom/>
      <diagonal/>
    </border>
    <border>
      <left style="medium">
        <color theme="4"/>
      </left>
      <right/>
      <top style="medium">
        <color theme="4"/>
      </top>
      <bottom/>
      <diagonal/>
    </border>
    <border>
      <left/>
      <right/>
      <top style="medium">
        <color theme="4"/>
      </top>
      <bottom/>
      <diagonal/>
    </border>
    <border>
      <left/>
      <right style="medium">
        <color theme="4"/>
      </right>
      <top style="medium">
        <color theme="4"/>
      </top>
      <bottom/>
      <diagonal/>
    </border>
    <border>
      <left style="medium">
        <color theme="4"/>
      </left>
      <right/>
      <top/>
      <bottom style="medium">
        <color theme="4"/>
      </bottom>
      <diagonal/>
    </border>
    <border>
      <left/>
      <right/>
      <top/>
      <bottom style="medium">
        <color theme="4"/>
      </bottom>
      <diagonal/>
    </border>
    <border>
      <left/>
      <right style="medium">
        <color theme="4"/>
      </right>
      <top/>
      <bottom style="medium">
        <color theme="4"/>
      </bottom>
      <diagonal/>
    </border>
    <border>
      <left style="thin">
        <color theme="4"/>
      </left>
      <right/>
      <top style="medium">
        <color theme="4"/>
      </top>
      <bottom style="medium">
        <color theme="4"/>
      </bottom>
      <diagonal/>
    </border>
    <border>
      <left style="medium">
        <color rgb="FFD8D8D8"/>
      </left>
      <right style="medium">
        <color rgb="FFD8D8D8"/>
      </right>
      <top/>
      <bottom/>
      <diagonal/>
    </border>
    <border>
      <left style="thin">
        <color theme="4"/>
      </left>
      <right style="thin">
        <color theme="4"/>
      </right>
      <top style="thin">
        <color theme="4"/>
      </top>
      <bottom style="thin">
        <color theme="4"/>
      </bottom>
      <diagonal/>
    </border>
    <border>
      <left style="thin">
        <color theme="4"/>
      </left>
      <right style="thin">
        <color theme="4"/>
      </right>
      <top style="thin">
        <color theme="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thin">
        <color theme="4"/>
      </left>
      <right style="medium">
        <color indexed="64"/>
      </right>
      <top/>
      <bottom/>
      <diagonal/>
    </border>
  </borders>
  <cellStyleXfs count="4">
    <xf numFmtId="0" fontId="0" fillId="0" borderId="0"/>
    <xf numFmtId="9" fontId="2" fillId="0" borderId="0" applyFont="0" applyFill="0" applyBorder="0" applyAlignment="0" applyProtection="0"/>
    <xf numFmtId="0" fontId="14" fillId="0" borderId="0" applyNumberFormat="0" applyFill="0" applyBorder="0" applyAlignment="0" applyProtection="0"/>
    <xf numFmtId="164" fontId="2" fillId="0" borderId="0" applyFont="0" applyFill="0" applyBorder="0" applyAlignment="0" applyProtection="0"/>
  </cellStyleXfs>
  <cellXfs count="196">
    <xf numFmtId="0" fontId="0" fillId="0" borderId="0" xfId="0"/>
    <xf numFmtId="0" fontId="0" fillId="0" borderId="0" xfId="0" applyBorder="1"/>
    <xf numFmtId="0" fontId="0" fillId="2" borderId="2" xfId="0" applyFill="1" applyBorder="1"/>
    <xf numFmtId="0" fontId="0" fillId="2" borderId="3" xfId="0" applyFill="1" applyBorder="1"/>
    <xf numFmtId="0" fontId="0" fillId="2" borderId="4" xfId="0" applyFill="1" applyBorder="1"/>
    <xf numFmtId="0" fontId="0" fillId="2" borderId="5" xfId="0" applyFill="1" applyBorder="1"/>
    <xf numFmtId="0" fontId="0" fillId="2" borderId="0" xfId="0" applyFill="1"/>
    <xf numFmtId="0" fontId="0" fillId="2" borderId="0" xfId="0" applyFill="1" applyBorder="1"/>
    <xf numFmtId="0" fontId="0" fillId="2" borderId="6" xfId="0" applyFill="1" applyBorder="1"/>
    <xf numFmtId="0" fontId="0" fillId="2" borderId="1" xfId="0" applyFill="1" applyBorder="1"/>
    <xf numFmtId="0" fontId="0" fillId="2" borderId="8" xfId="0" applyFill="1" applyBorder="1"/>
    <xf numFmtId="0" fontId="6" fillId="3" borderId="0" xfId="0" applyFont="1" applyFill="1"/>
    <xf numFmtId="0" fontId="7" fillId="3" borderId="0" xfId="0" applyFont="1" applyFill="1" applyBorder="1"/>
    <xf numFmtId="0" fontId="0" fillId="2" borderId="10" xfId="0" applyFill="1" applyBorder="1" applyAlignment="1">
      <alignment horizontal="left" vertical="center" wrapText="1"/>
    </xf>
    <xf numFmtId="0" fontId="1" fillId="2" borderId="0" xfId="0" applyFont="1" applyFill="1" applyBorder="1"/>
    <xf numFmtId="0" fontId="1" fillId="2" borderId="6" xfId="0" applyFont="1" applyFill="1" applyBorder="1"/>
    <xf numFmtId="0" fontId="7" fillId="3" borderId="0" xfId="0" applyFont="1" applyFill="1"/>
    <xf numFmtId="0" fontId="9" fillId="2" borderId="0" xfId="0" applyFont="1" applyFill="1" applyBorder="1" applyAlignment="1">
      <alignment horizontal="center" vertical="center"/>
    </xf>
    <xf numFmtId="0" fontId="10" fillId="2" borderId="0" xfId="0" applyFont="1" applyFill="1" applyBorder="1" applyAlignment="1">
      <alignment horizontal="left" vertical="center"/>
    </xf>
    <xf numFmtId="0" fontId="0" fillId="2" borderId="15" xfId="0" applyFill="1" applyBorder="1"/>
    <xf numFmtId="0" fontId="0" fillId="2" borderId="16" xfId="0" applyFill="1" applyBorder="1"/>
    <xf numFmtId="0" fontId="4" fillId="2" borderId="17" xfId="0" applyFont="1" applyFill="1" applyBorder="1" applyAlignment="1">
      <alignment horizontal="center" vertical="center"/>
    </xf>
    <xf numFmtId="0" fontId="0" fillId="2" borderId="0" xfId="0" applyFill="1" applyBorder="1" applyAlignment="1">
      <alignment horizontal="center"/>
    </xf>
    <xf numFmtId="0" fontId="0" fillId="0" borderId="6" xfId="0" applyBorder="1"/>
    <xf numFmtId="0" fontId="15" fillId="0" borderId="0" xfId="0" applyFont="1"/>
    <xf numFmtId="0" fontId="16" fillId="0" borderId="0" xfId="0" applyFont="1"/>
    <xf numFmtId="0" fontId="17" fillId="0" borderId="0" xfId="0" applyFont="1" applyAlignment="1">
      <alignment horizontal="left" indent="1"/>
    </xf>
    <xf numFmtId="0" fontId="5" fillId="0" borderId="0" xfId="0" applyFont="1" applyBorder="1" applyAlignment="1">
      <alignment horizontal="left" vertical="top" wrapText="1"/>
    </xf>
    <xf numFmtId="0" fontId="0" fillId="2" borderId="0" xfId="0" applyFill="1" applyBorder="1" applyAlignment="1">
      <alignment horizontal="left" vertical="center" wrapText="1"/>
    </xf>
    <xf numFmtId="9" fontId="0" fillId="2" borderId="0" xfId="1" applyFont="1" applyFill="1" applyBorder="1" applyAlignment="1">
      <alignment horizontal="center" vertical="center"/>
    </xf>
    <xf numFmtId="0" fontId="0" fillId="2" borderId="0" xfId="0" applyFill="1" applyAlignment="1">
      <alignment horizontal="center" vertical="center"/>
    </xf>
    <xf numFmtId="3" fontId="0" fillId="0" borderId="0" xfId="0" applyNumberFormat="1"/>
    <xf numFmtId="166" fontId="0" fillId="0" borderId="0" xfId="3" applyNumberFormat="1" applyFont="1"/>
    <xf numFmtId="1" fontId="0" fillId="0" borderId="0" xfId="0" applyNumberFormat="1"/>
    <xf numFmtId="165" fontId="0" fillId="2" borderId="0" xfId="0" applyNumberFormat="1" applyFill="1" applyBorder="1"/>
    <xf numFmtId="0" fontId="0" fillId="2" borderId="20" xfId="0" applyFill="1" applyBorder="1"/>
    <xf numFmtId="165" fontId="3" fillId="2" borderId="0" xfId="0" applyNumberFormat="1" applyFont="1" applyFill="1" applyBorder="1" applyAlignment="1">
      <alignment horizontal="left" vertical="center" wrapText="1"/>
    </xf>
    <xf numFmtId="0" fontId="7" fillId="3" borderId="0" xfId="0" applyFont="1" applyFill="1" applyAlignment="1">
      <alignment vertical="center"/>
    </xf>
    <xf numFmtId="0" fontId="7" fillId="3" borderId="0" xfId="0" applyFont="1" applyFill="1" applyBorder="1" applyAlignment="1">
      <alignment vertical="center"/>
    </xf>
    <xf numFmtId="0" fontId="0" fillId="0" borderId="0" xfId="0" applyAlignment="1">
      <alignment horizontal="center"/>
    </xf>
    <xf numFmtId="0" fontId="19" fillId="2" borderId="27" xfId="0" applyFont="1" applyFill="1" applyBorder="1" applyAlignment="1">
      <alignment horizontal="center" vertical="center" wrapText="1"/>
    </xf>
    <xf numFmtId="0" fontId="18" fillId="3" borderId="26" xfId="0" applyFont="1" applyFill="1" applyBorder="1" applyAlignment="1">
      <alignment horizontal="center" vertical="center" wrapText="1"/>
    </xf>
    <xf numFmtId="0" fontId="19" fillId="2" borderId="28" xfId="0" applyFont="1" applyFill="1" applyBorder="1" applyAlignment="1">
      <alignment horizontal="center" vertical="center" wrapText="1"/>
    </xf>
    <xf numFmtId="0" fontId="21" fillId="2" borderId="27" xfId="0" applyFont="1" applyFill="1" applyBorder="1" applyAlignment="1">
      <alignment horizontal="center" vertical="center" wrapText="1"/>
    </xf>
    <xf numFmtId="0" fontId="0" fillId="0" borderId="0" xfId="0" applyFill="1" applyBorder="1" applyAlignment="1">
      <alignment vertical="top" wrapText="1"/>
    </xf>
    <xf numFmtId="0" fontId="22" fillId="0" borderId="0" xfId="0" applyFont="1"/>
    <xf numFmtId="0" fontId="5" fillId="0" borderId="18" xfId="0" applyFont="1" applyBorder="1" applyAlignment="1">
      <alignment vertical="top" wrapText="1"/>
    </xf>
    <xf numFmtId="0" fontId="5" fillId="0" borderId="0" xfId="0" applyFont="1" applyBorder="1" applyAlignment="1">
      <alignment vertical="top" wrapText="1"/>
    </xf>
    <xf numFmtId="0" fontId="0" fillId="0" borderId="30" xfId="0" applyBorder="1"/>
    <xf numFmtId="0" fontId="0" fillId="0" borderId="35" xfId="0" applyBorder="1"/>
    <xf numFmtId="0" fontId="20" fillId="0" borderId="30" xfId="0" applyFont="1" applyBorder="1" applyAlignment="1">
      <alignment vertical="center" wrapText="1"/>
    </xf>
    <xf numFmtId="0" fontId="8" fillId="2" borderId="0" xfId="0" applyFont="1" applyFill="1" applyBorder="1" applyAlignment="1">
      <alignment vertical="center"/>
    </xf>
    <xf numFmtId="0" fontId="8" fillId="2" borderId="0" xfId="0" applyFont="1" applyFill="1" applyBorder="1" applyAlignment="1">
      <alignment vertical="center" wrapText="1"/>
    </xf>
    <xf numFmtId="0" fontId="0" fillId="2" borderId="5" xfId="0" applyFill="1" applyBorder="1" applyProtection="1"/>
    <xf numFmtId="0" fontId="0" fillId="2" borderId="10" xfId="0" applyFill="1" applyBorder="1" applyAlignment="1" applyProtection="1">
      <alignment vertical="center" wrapText="1"/>
    </xf>
    <xf numFmtId="0" fontId="0" fillId="2" borderId="0" xfId="0" applyFill="1" applyBorder="1" applyProtection="1"/>
    <xf numFmtId="0" fontId="0" fillId="2" borderId="0" xfId="0" applyFill="1" applyBorder="1" applyAlignment="1" applyProtection="1">
      <alignment wrapText="1"/>
    </xf>
    <xf numFmtId="0" fontId="0" fillId="2" borderId="0" xfId="0" applyFill="1" applyBorder="1" applyAlignment="1" applyProtection="1">
      <alignment vertical="center" wrapText="1"/>
    </xf>
    <xf numFmtId="0" fontId="0" fillId="2" borderId="0" xfId="0" applyFill="1" applyProtection="1"/>
    <xf numFmtId="0" fontId="4" fillId="2" borderId="13" xfId="0" applyFont="1" applyFill="1" applyBorder="1" applyAlignment="1" applyProtection="1">
      <alignment horizontal="center" vertical="center"/>
    </xf>
    <xf numFmtId="9" fontId="0" fillId="2" borderId="7" xfId="1" applyFont="1" applyFill="1" applyBorder="1" applyAlignment="1" applyProtection="1">
      <alignment horizontal="center" vertical="center"/>
      <protection locked="0"/>
    </xf>
    <xf numFmtId="0" fontId="10" fillId="2" borderId="0" xfId="0" applyFont="1" applyFill="1" applyBorder="1" applyAlignment="1" applyProtection="1">
      <alignment horizontal="left" vertical="center"/>
      <protection locked="0"/>
    </xf>
    <xf numFmtId="0" fontId="0" fillId="2" borderId="1" xfId="0" applyFill="1" applyBorder="1" applyProtection="1">
      <protection locked="0"/>
    </xf>
    <xf numFmtId="9" fontId="0" fillId="2" borderId="1" xfId="1" applyFont="1" applyFill="1" applyBorder="1" applyProtection="1">
      <protection locked="0"/>
    </xf>
    <xf numFmtId="0" fontId="0" fillId="0" borderId="0" xfId="0" applyProtection="1">
      <protection locked="0"/>
    </xf>
    <xf numFmtId="0" fontId="0" fillId="2" borderId="5" xfId="0" applyFill="1" applyBorder="1" applyAlignment="1">
      <alignment horizontal="center"/>
    </xf>
    <xf numFmtId="0" fontId="0" fillId="2" borderId="2" xfId="0" applyFill="1" applyBorder="1" applyAlignment="1">
      <alignment horizontal="center"/>
    </xf>
    <xf numFmtId="0" fontId="5" fillId="0" borderId="0" xfId="0" applyFont="1" applyBorder="1" applyAlignment="1">
      <alignment horizontal="left" vertical="top" wrapText="1"/>
    </xf>
    <xf numFmtId="0" fontId="26" fillId="3" borderId="0" xfId="0" applyFont="1" applyFill="1"/>
    <xf numFmtId="0" fontId="25" fillId="2" borderId="0" xfId="0" applyFont="1" applyFill="1" applyBorder="1" applyAlignment="1" applyProtection="1">
      <alignment horizontal="center" vertical="center"/>
    </xf>
    <xf numFmtId="0" fontId="3" fillId="0" borderId="0" xfId="0" applyFont="1"/>
    <xf numFmtId="0" fontId="0" fillId="2" borderId="9" xfId="0" applyFill="1" applyBorder="1" applyProtection="1">
      <protection locked="0"/>
    </xf>
    <xf numFmtId="0" fontId="0" fillId="2" borderId="0" xfId="0" applyFill="1" applyBorder="1" applyProtection="1">
      <protection locked="0"/>
    </xf>
    <xf numFmtId="0" fontId="0" fillId="2" borderId="0" xfId="0" applyFill="1" applyBorder="1" applyAlignment="1" applyProtection="1">
      <alignment horizontal="center" vertical="center" wrapText="1"/>
    </xf>
    <xf numFmtId="3" fontId="0" fillId="2" borderId="0" xfId="0" applyNumberFormat="1" applyFill="1" applyBorder="1" applyProtection="1">
      <protection locked="0"/>
    </xf>
    <xf numFmtId="0" fontId="24" fillId="3" borderId="0" xfId="0" applyFont="1" applyFill="1" applyAlignment="1">
      <alignment horizontal="left" vertical="center" wrapText="1"/>
    </xf>
    <xf numFmtId="0" fontId="0" fillId="2" borderId="1" xfId="0" applyFill="1" applyBorder="1" applyProtection="1"/>
    <xf numFmtId="0" fontId="0" fillId="2" borderId="1" xfId="0" applyFill="1" applyBorder="1" applyProtection="1">
      <protection hidden="1"/>
    </xf>
    <xf numFmtId="165" fontId="4" fillId="2" borderId="25" xfId="0" applyNumberFormat="1" applyFont="1" applyFill="1" applyBorder="1" applyAlignment="1" applyProtection="1">
      <alignment horizontal="right" vertical="center"/>
      <protection hidden="1"/>
    </xf>
    <xf numFmtId="165" fontId="4" fillId="2" borderId="11" xfId="0" applyNumberFormat="1" applyFont="1" applyFill="1" applyBorder="1" applyAlignment="1" applyProtection="1">
      <alignment horizontal="left" vertical="center"/>
      <protection hidden="1"/>
    </xf>
    <xf numFmtId="165" fontId="3" fillId="2" borderId="0" xfId="0" applyNumberFormat="1" applyFont="1" applyFill="1" applyProtection="1">
      <protection hidden="1"/>
    </xf>
    <xf numFmtId="0" fontId="5" fillId="0" borderId="0" xfId="0" applyFont="1" applyAlignment="1" applyProtection="1">
      <alignment horizontal="center" wrapText="1"/>
      <protection hidden="1"/>
    </xf>
    <xf numFmtId="0" fontId="0" fillId="2" borderId="0" xfId="0" applyFill="1" applyProtection="1">
      <protection hidden="1"/>
    </xf>
    <xf numFmtId="165" fontId="4" fillId="2" borderId="12" xfId="0" applyNumberFormat="1" applyFont="1" applyFill="1" applyBorder="1" applyAlignment="1" applyProtection="1">
      <alignment horizontal="right" vertical="center"/>
      <protection hidden="1"/>
    </xf>
    <xf numFmtId="165" fontId="3" fillId="2" borderId="18" xfId="0" applyNumberFormat="1" applyFont="1" applyFill="1" applyBorder="1" applyProtection="1">
      <protection hidden="1"/>
    </xf>
    <xf numFmtId="0" fontId="0" fillId="2" borderId="7" xfId="0" applyFill="1" applyBorder="1" applyAlignment="1" applyProtection="1">
      <alignment horizontal="center"/>
      <protection locked="0"/>
    </xf>
    <xf numFmtId="0" fontId="0" fillId="2" borderId="16" xfId="0" applyFill="1" applyBorder="1" applyProtection="1"/>
    <xf numFmtId="0" fontId="8" fillId="2" borderId="0" xfId="0" applyFont="1" applyFill="1" applyBorder="1" applyAlignment="1" applyProtection="1">
      <alignment vertical="center"/>
    </xf>
    <xf numFmtId="0" fontId="10" fillId="2" borderId="0" xfId="0" applyFont="1" applyFill="1" applyBorder="1" applyAlignment="1" applyProtection="1">
      <alignment horizontal="left" vertical="center"/>
    </xf>
    <xf numFmtId="0" fontId="9" fillId="2" borderId="0" xfId="0" applyFont="1" applyFill="1" applyBorder="1" applyAlignment="1" applyProtection="1">
      <alignment horizontal="center" vertical="center"/>
    </xf>
    <xf numFmtId="0" fontId="8" fillId="2" borderId="0" xfId="0" applyFont="1" applyFill="1" applyBorder="1" applyAlignment="1" applyProtection="1">
      <alignment vertical="center" wrapText="1"/>
    </xf>
    <xf numFmtId="0" fontId="1" fillId="2" borderId="6" xfId="0" applyFont="1" applyFill="1" applyBorder="1" applyProtection="1"/>
    <xf numFmtId="0" fontId="7" fillId="3" borderId="0" xfId="0" applyFont="1" applyFill="1" applyBorder="1" applyProtection="1"/>
    <xf numFmtId="0" fontId="7" fillId="3" borderId="0" xfId="0" applyFont="1" applyFill="1" applyAlignment="1" applyProtection="1">
      <alignment vertical="center"/>
    </xf>
    <xf numFmtId="0" fontId="7" fillId="3" borderId="0" xfId="0" applyFont="1" applyFill="1" applyProtection="1"/>
    <xf numFmtId="0" fontId="1" fillId="2" borderId="0" xfId="0" applyFont="1" applyFill="1" applyBorder="1" applyProtection="1"/>
    <xf numFmtId="0" fontId="0" fillId="2" borderId="3" xfId="0" applyFill="1" applyBorder="1" applyProtection="1"/>
    <xf numFmtId="0" fontId="0" fillId="2" borderId="6" xfId="0" applyFill="1" applyBorder="1" applyProtection="1"/>
    <xf numFmtId="0" fontId="0" fillId="2" borderId="0" xfId="0" applyFill="1" applyAlignment="1" applyProtection="1">
      <alignment horizontal="center" vertical="center"/>
    </xf>
    <xf numFmtId="165" fontId="0" fillId="2" borderId="0" xfId="0" applyNumberFormat="1" applyFill="1" applyBorder="1" applyProtection="1"/>
    <xf numFmtId="0" fontId="0" fillId="2" borderId="0" xfId="0" applyFill="1" applyBorder="1" applyAlignment="1" applyProtection="1">
      <alignment horizontal="left" vertical="center" wrapText="1"/>
    </xf>
    <xf numFmtId="9" fontId="0" fillId="2" borderId="0" xfId="1" applyFont="1" applyFill="1" applyBorder="1" applyAlignment="1" applyProtection="1">
      <alignment horizontal="center" vertical="center"/>
    </xf>
    <xf numFmtId="165" fontId="3" fillId="2" borderId="0" xfId="0" applyNumberFormat="1" applyFont="1" applyFill="1" applyBorder="1" applyAlignment="1" applyProtection="1">
      <alignment horizontal="left" vertical="center" wrapText="1"/>
    </xf>
    <xf numFmtId="0" fontId="0" fillId="2" borderId="9" xfId="0" applyFill="1" applyBorder="1" applyProtection="1"/>
    <xf numFmtId="0" fontId="0" fillId="0" borderId="0" xfId="0" applyProtection="1"/>
    <xf numFmtId="0" fontId="0" fillId="2" borderId="20" xfId="0" applyFill="1" applyBorder="1" applyProtection="1"/>
    <xf numFmtId="0" fontId="7" fillId="3" borderId="0" xfId="0" applyFont="1" applyFill="1" applyBorder="1" applyAlignment="1" applyProtection="1">
      <alignment vertical="center"/>
    </xf>
    <xf numFmtId="0" fontId="6" fillId="3" borderId="0" xfId="0" applyFont="1" applyFill="1" applyProtection="1"/>
    <xf numFmtId="0" fontId="26" fillId="3" borderId="0" xfId="0" applyFont="1" applyFill="1" applyProtection="1"/>
    <xf numFmtId="0" fontId="24" fillId="3" borderId="0" xfId="0" applyFont="1" applyFill="1" applyAlignment="1" applyProtection="1">
      <alignment horizontal="left" vertical="center" wrapText="1"/>
    </xf>
    <xf numFmtId="0" fontId="0" fillId="2" borderId="8" xfId="0" applyFill="1" applyBorder="1" applyProtection="1"/>
    <xf numFmtId="0" fontId="0" fillId="2" borderId="4" xfId="0" applyFill="1" applyBorder="1" applyProtection="1"/>
    <xf numFmtId="0" fontId="0" fillId="2" borderId="2" xfId="0" applyFill="1" applyBorder="1" applyProtection="1"/>
    <xf numFmtId="0" fontId="0" fillId="2" borderId="15" xfId="0" applyFill="1" applyBorder="1" applyProtection="1"/>
    <xf numFmtId="0" fontId="4" fillId="2" borderId="17" xfId="0" applyFont="1" applyFill="1" applyBorder="1" applyAlignment="1" applyProtection="1">
      <alignment horizontal="center" vertical="center"/>
    </xf>
    <xf numFmtId="165" fontId="0" fillId="2" borderId="1" xfId="1" applyNumberFormat="1" applyFont="1" applyFill="1" applyBorder="1" applyAlignment="1" applyProtection="1">
      <alignment horizontal="center" vertical="center"/>
      <protection locked="0"/>
    </xf>
    <xf numFmtId="167" fontId="0" fillId="2" borderId="1" xfId="1" applyNumberFormat="1" applyFont="1" applyFill="1" applyBorder="1" applyAlignment="1" applyProtection="1">
      <alignment horizontal="center" vertical="center"/>
      <protection locked="0"/>
    </xf>
    <xf numFmtId="1" fontId="0" fillId="0" borderId="0" xfId="0" applyNumberFormat="1" applyProtection="1"/>
    <xf numFmtId="3" fontId="0" fillId="0" borderId="0" xfId="0" applyNumberFormat="1" applyProtection="1"/>
    <xf numFmtId="166" fontId="0" fillId="0" borderId="0" xfId="3" applyNumberFormat="1" applyFont="1" applyProtection="1"/>
    <xf numFmtId="0" fontId="3" fillId="0" borderId="0" xfId="0" applyFont="1" applyProtection="1"/>
    <xf numFmtId="0" fontId="0" fillId="0" borderId="0" xfId="0" applyBorder="1" applyProtection="1"/>
    <xf numFmtId="0" fontId="5" fillId="0" borderId="18" xfId="0" applyFont="1" applyBorder="1" applyAlignment="1" applyProtection="1">
      <alignment vertical="top" wrapText="1"/>
    </xf>
    <xf numFmtId="0" fontId="5" fillId="0" borderId="0" xfId="0" applyFont="1" applyBorder="1" applyAlignment="1" applyProtection="1">
      <alignment vertical="top" wrapText="1"/>
    </xf>
    <xf numFmtId="0" fontId="0" fillId="2" borderId="10" xfId="0" applyFill="1" applyBorder="1" applyAlignment="1" applyProtection="1">
      <alignment horizontal="left" vertical="center" wrapText="1"/>
    </xf>
    <xf numFmtId="0" fontId="0" fillId="0" borderId="0" xfId="0" applyFill="1" applyBorder="1" applyAlignment="1" applyProtection="1">
      <alignment vertical="top" wrapText="1"/>
    </xf>
    <xf numFmtId="0" fontId="0" fillId="0" borderId="6" xfId="0" applyBorder="1" applyProtection="1"/>
    <xf numFmtId="0" fontId="22" fillId="0" borderId="0" xfId="0" applyFont="1" applyProtection="1"/>
    <xf numFmtId="0" fontId="0" fillId="5" borderId="0" xfId="0" applyFill="1" applyAlignment="1" applyProtection="1">
      <alignment vertical="center"/>
      <protection hidden="1"/>
    </xf>
    <xf numFmtId="0" fontId="0" fillId="5" borderId="0" xfId="0" applyFill="1" applyAlignment="1" applyProtection="1">
      <alignment vertical="center" wrapText="1"/>
      <protection hidden="1"/>
    </xf>
    <xf numFmtId="0" fontId="0" fillId="0" borderId="0" xfId="0" applyProtection="1">
      <protection hidden="1"/>
    </xf>
    <xf numFmtId="0" fontId="0" fillId="0" borderId="0" xfId="0" applyAlignment="1" applyProtection="1">
      <alignment vertical="center"/>
      <protection hidden="1"/>
    </xf>
    <xf numFmtId="0" fontId="0" fillId="0" borderId="0" xfId="0" applyNumberFormat="1" applyAlignment="1" applyProtection="1">
      <alignment vertical="center"/>
      <protection hidden="1"/>
    </xf>
    <xf numFmtId="0" fontId="0" fillId="0" borderId="34" xfId="0" applyBorder="1" applyAlignment="1" applyProtection="1">
      <alignment vertical="center" wrapText="1"/>
      <protection hidden="1"/>
    </xf>
    <xf numFmtId="0" fontId="0" fillId="0" borderId="29" xfId="0" applyBorder="1" applyAlignment="1" applyProtection="1">
      <alignment horizontal="center" vertical="center"/>
      <protection hidden="1"/>
    </xf>
    <xf numFmtId="0" fontId="0" fillId="0" borderId="0" xfId="0" applyBorder="1" applyProtection="1">
      <protection hidden="1"/>
    </xf>
    <xf numFmtId="0" fontId="0" fillId="0" borderId="0" xfId="0" quotePrefix="1" applyProtection="1">
      <protection hidden="1"/>
    </xf>
    <xf numFmtId="0" fontId="0" fillId="0" borderId="32" xfId="0" applyBorder="1" applyAlignment="1" applyProtection="1">
      <alignment wrapText="1"/>
      <protection hidden="1"/>
    </xf>
    <xf numFmtId="0" fontId="0" fillId="0" borderId="33" xfId="0" quotePrefix="1" applyBorder="1" applyAlignment="1" applyProtection="1">
      <alignment horizontal="center" vertical="center"/>
      <protection hidden="1"/>
    </xf>
    <xf numFmtId="0" fontId="31" fillId="0" borderId="0" xfId="0" applyFont="1" applyBorder="1" applyProtection="1">
      <protection hidden="1"/>
    </xf>
    <xf numFmtId="0" fontId="15" fillId="2" borderId="0" xfId="0" applyFont="1" applyFill="1" applyBorder="1" applyAlignment="1" applyProtection="1">
      <alignment horizontal="center" vertical="center"/>
      <protection locked="0"/>
    </xf>
    <xf numFmtId="0" fontId="10" fillId="2" borderId="0" xfId="0" applyFont="1" applyFill="1"/>
    <xf numFmtId="0" fontId="34" fillId="2" borderId="0" xfId="0" applyFont="1" applyFill="1" applyAlignment="1">
      <alignment horizontal="center" vertical="center"/>
    </xf>
    <xf numFmtId="168" fontId="0" fillId="0" borderId="0" xfId="0" applyNumberFormat="1" applyAlignment="1" applyProtection="1">
      <alignment vertical="center"/>
      <protection hidden="1"/>
    </xf>
    <xf numFmtId="0" fontId="15" fillId="0" borderId="0" xfId="0" applyFont="1" applyBorder="1" applyAlignment="1">
      <alignment horizontal="left" vertical="top" wrapText="1"/>
    </xf>
    <xf numFmtId="0" fontId="15" fillId="0" borderId="3" xfId="0" applyFont="1" applyBorder="1" applyAlignment="1">
      <alignment horizontal="left" vertical="top" wrapText="1"/>
    </xf>
    <xf numFmtId="0" fontId="1" fillId="2" borderId="13" xfId="0" applyFont="1" applyFill="1" applyBorder="1" applyAlignment="1">
      <alignment horizontal="center" vertical="center" wrapText="1"/>
    </xf>
    <xf numFmtId="0" fontId="1" fillId="2" borderId="12" xfId="0" applyFont="1" applyFill="1" applyBorder="1" applyAlignment="1">
      <alignment horizontal="center" vertical="center" wrapText="1"/>
    </xf>
    <xf numFmtId="0" fontId="1" fillId="2" borderId="11" xfId="0" applyFont="1" applyFill="1" applyBorder="1" applyAlignment="1">
      <alignment horizontal="center" vertical="center" wrapText="1"/>
    </xf>
    <xf numFmtId="0" fontId="23" fillId="0" borderId="34" xfId="2" applyFont="1" applyBorder="1" applyAlignment="1">
      <alignment horizontal="center" vertical="center" wrapText="1"/>
    </xf>
    <xf numFmtId="0" fontId="23" fillId="0" borderId="29" xfId="2" applyFont="1" applyBorder="1" applyAlignment="1">
      <alignment horizontal="center" vertical="center" wrapText="1"/>
    </xf>
    <xf numFmtId="0" fontId="23" fillId="0" borderId="31" xfId="2" applyFont="1" applyBorder="1" applyAlignment="1">
      <alignment horizontal="center" vertical="center" wrapText="1"/>
    </xf>
    <xf numFmtId="0" fontId="23" fillId="0" borderId="30" xfId="2" applyFont="1" applyBorder="1" applyAlignment="1">
      <alignment horizontal="center" vertical="center" wrapText="1"/>
    </xf>
    <xf numFmtId="0" fontId="23" fillId="0" borderId="32" xfId="2" applyFont="1" applyBorder="1" applyAlignment="1">
      <alignment horizontal="center" vertical="center" wrapText="1"/>
    </xf>
    <xf numFmtId="0" fontId="23" fillId="0" borderId="33" xfId="2" applyFont="1" applyBorder="1" applyAlignment="1">
      <alignment horizontal="center" vertical="center" wrapText="1"/>
    </xf>
    <xf numFmtId="0" fontId="24" fillId="3" borderId="0" xfId="0" applyFont="1" applyFill="1" applyAlignment="1" applyProtection="1">
      <alignment horizontal="left" vertical="center" wrapText="1"/>
    </xf>
    <xf numFmtId="0" fontId="5" fillId="0" borderId="19" xfId="0" applyFont="1" applyBorder="1" applyAlignment="1">
      <alignment horizontal="left" vertical="center" wrapText="1"/>
    </xf>
    <xf numFmtId="0" fontId="5" fillId="0" borderId="20" xfId="0" applyFont="1" applyBorder="1" applyAlignment="1">
      <alignment horizontal="left" vertical="center" wrapText="1"/>
    </xf>
    <xf numFmtId="0" fontId="5" fillId="0" borderId="21" xfId="0" applyFont="1" applyBorder="1" applyAlignment="1">
      <alignment horizontal="left" vertical="center" wrapText="1"/>
    </xf>
    <xf numFmtId="0" fontId="5" fillId="0" borderId="18" xfId="0" applyFont="1" applyBorder="1" applyAlignment="1">
      <alignment horizontal="left" vertical="center" wrapText="1"/>
    </xf>
    <xf numFmtId="0" fontId="5" fillId="0" borderId="0" xfId="0" applyFont="1" applyBorder="1" applyAlignment="1">
      <alignment horizontal="left" vertical="center" wrapText="1"/>
    </xf>
    <xf numFmtId="0" fontId="5" fillId="0" borderId="14" xfId="0" applyFont="1" applyBorder="1" applyAlignment="1">
      <alignment horizontal="left" vertical="center" wrapText="1"/>
    </xf>
    <xf numFmtId="0" fontId="5" fillId="0" borderId="22" xfId="0" applyFont="1" applyBorder="1" applyAlignment="1">
      <alignment horizontal="left" vertical="center" wrapText="1"/>
    </xf>
    <xf numFmtId="0" fontId="5" fillId="0" borderId="23" xfId="0" applyFont="1" applyBorder="1" applyAlignment="1">
      <alignment horizontal="left" vertical="center" wrapText="1"/>
    </xf>
    <xf numFmtId="0" fontId="5" fillId="0" borderId="24" xfId="0" applyFont="1" applyBorder="1" applyAlignment="1">
      <alignment horizontal="left" vertical="center" wrapText="1"/>
    </xf>
    <xf numFmtId="0" fontId="0" fillId="4" borderId="0" xfId="0" applyFill="1" applyBorder="1" applyAlignment="1" applyProtection="1">
      <alignment horizontal="center" vertical="center" wrapText="1"/>
    </xf>
    <xf numFmtId="0" fontId="11" fillId="2" borderId="19" xfId="0" applyFont="1" applyFill="1" applyBorder="1" applyAlignment="1" applyProtection="1">
      <alignment horizontal="center" vertical="center" wrapText="1"/>
    </xf>
    <xf numFmtId="0" fontId="11" fillId="2" borderId="20" xfId="0" applyFont="1" applyFill="1" applyBorder="1" applyAlignment="1" applyProtection="1">
      <alignment horizontal="center" vertical="center"/>
    </xf>
    <xf numFmtId="0" fontId="11" fillId="2" borderId="21" xfId="0" applyFont="1" applyFill="1" applyBorder="1" applyAlignment="1" applyProtection="1">
      <alignment horizontal="center" vertical="center"/>
    </xf>
    <xf numFmtId="0" fontId="11" fillId="2" borderId="22" xfId="0" applyFont="1" applyFill="1" applyBorder="1" applyAlignment="1" applyProtection="1">
      <alignment horizontal="center" vertical="center"/>
    </xf>
    <xf numFmtId="0" fontId="11" fillId="2" borderId="23" xfId="0" applyFont="1" applyFill="1" applyBorder="1" applyAlignment="1" applyProtection="1">
      <alignment horizontal="center" vertical="center"/>
    </xf>
    <xf numFmtId="0" fontId="11" fillId="2" borderId="24" xfId="0" applyFont="1" applyFill="1" applyBorder="1" applyAlignment="1" applyProtection="1">
      <alignment horizontal="center" vertical="center"/>
    </xf>
    <xf numFmtId="0" fontId="1" fillId="2" borderId="6" xfId="0" applyFont="1" applyFill="1" applyBorder="1" applyAlignment="1" applyProtection="1">
      <alignment horizontal="left" vertical="center" wrapText="1"/>
    </xf>
    <xf numFmtId="0" fontId="1" fillId="2" borderId="0" xfId="0" applyFont="1" applyFill="1" applyBorder="1" applyAlignment="1" applyProtection="1">
      <alignment horizontal="left" vertical="center" wrapText="1"/>
    </xf>
    <xf numFmtId="0" fontId="8" fillId="2" borderId="6" xfId="0" applyFont="1" applyFill="1" applyBorder="1" applyAlignment="1" applyProtection="1">
      <alignment horizontal="left" vertical="center" wrapText="1"/>
    </xf>
    <xf numFmtId="0" fontId="8" fillId="2" borderId="0" xfId="0" applyFont="1" applyFill="1" applyBorder="1" applyAlignment="1" applyProtection="1">
      <alignment horizontal="left" vertical="center" wrapText="1"/>
    </xf>
    <xf numFmtId="0" fontId="24" fillId="3" borderId="0" xfId="0" applyFont="1" applyFill="1" applyAlignment="1">
      <alignment horizontal="left" vertical="center" wrapText="1"/>
    </xf>
    <xf numFmtId="0" fontId="11" fillId="2" borderId="19" xfId="0" applyFont="1" applyFill="1" applyBorder="1" applyAlignment="1" applyProtection="1">
      <alignment horizontal="center" vertical="center" wrapText="1"/>
      <protection locked="0"/>
    </xf>
    <xf numFmtId="0" fontId="11" fillId="2" borderId="20" xfId="0" applyFont="1" applyFill="1" applyBorder="1" applyAlignment="1" applyProtection="1">
      <alignment horizontal="center" vertical="center"/>
      <protection locked="0"/>
    </xf>
    <xf numFmtId="0" fontId="11" fillId="2" borderId="21" xfId="0" applyFont="1" applyFill="1" applyBorder="1" applyAlignment="1" applyProtection="1">
      <alignment horizontal="center" vertical="center"/>
      <protection locked="0"/>
    </xf>
    <xf numFmtId="0" fontId="11" fillId="2" borderId="22" xfId="0" applyFont="1" applyFill="1" applyBorder="1" applyAlignment="1" applyProtection="1">
      <alignment horizontal="center" vertical="center"/>
      <protection locked="0"/>
    </xf>
    <xf numFmtId="0" fontId="11" fillId="2" borderId="23" xfId="0" applyFont="1" applyFill="1" applyBorder="1" applyAlignment="1" applyProtection="1">
      <alignment horizontal="center" vertical="center"/>
      <protection locked="0"/>
    </xf>
    <xf numFmtId="0" fontId="11" fillId="2" borderId="24" xfId="0" applyFont="1" applyFill="1" applyBorder="1" applyAlignment="1" applyProtection="1">
      <alignment horizontal="center" vertical="center"/>
      <protection locked="0"/>
    </xf>
    <xf numFmtId="0" fontId="8" fillId="2" borderId="6" xfId="0" applyFont="1" applyFill="1" applyBorder="1" applyAlignment="1">
      <alignment horizontal="left" vertical="center" wrapText="1"/>
    </xf>
    <xf numFmtId="0" fontId="8" fillId="2" borderId="0" xfId="0" applyFont="1" applyFill="1" applyBorder="1" applyAlignment="1">
      <alignment horizontal="left" vertical="center" wrapText="1"/>
    </xf>
    <xf numFmtId="0" fontId="1" fillId="2" borderId="6" xfId="0" applyFont="1" applyFill="1" applyBorder="1" applyAlignment="1">
      <alignment horizontal="left" vertical="center" wrapText="1"/>
    </xf>
    <xf numFmtId="0" fontId="1" fillId="2" borderId="0" xfId="0" applyFont="1" applyFill="1" applyBorder="1" applyAlignment="1">
      <alignment horizontal="left" vertical="center" wrapText="1"/>
    </xf>
    <xf numFmtId="0" fontId="5" fillId="0" borderId="19" xfId="0" applyFont="1" applyBorder="1" applyAlignment="1" applyProtection="1">
      <alignment horizontal="left" vertical="center" wrapText="1"/>
    </xf>
    <xf numFmtId="0" fontId="5" fillId="0" borderId="20" xfId="0" applyFont="1" applyBorder="1" applyAlignment="1" applyProtection="1">
      <alignment horizontal="left" vertical="center" wrapText="1"/>
    </xf>
    <xf numFmtId="0" fontId="5" fillId="0" borderId="21" xfId="0" applyFont="1" applyBorder="1" applyAlignment="1" applyProtection="1">
      <alignment horizontal="left" vertical="center" wrapText="1"/>
    </xf>
    <xf numFmtId="0" fontId="5" fillId="0" borderId="18" xfId="0" applyFont="1" applyBorder="1" applyAlignment="1" applyProtection="1">
      <alignment horizontal="left" vertical="center" wrapText="1"/>
    </xf>
    <xf numFmtId="0" fontId="5" fillId="0" borderId="0" xfId="0" applyFont="1" applyBorder="1" applyAlignment="1" applyProtection="1">
      <alignment horizontal="left" vertical="center" wrapText="1"/>
    </xf>
    <xf numFmtId="0" fontId="5" fillId="0" borderId="14" xfId="0" applyFont="1" applyBorder="1" applyAlignment="1" applyProtection="1">
      <alignment horizontal="left" vertical="center" wrapText="1"/>
    </xf>
    <xf numFmtId="0" fontId="5" fillId="0" borderId="22" xfId="0" applyFont="1" applyBorder="1" applyAlignment="1" applyProtection="1">
      <alignment horizontal="left" vertical="center" wrapText="1"/>
    </xf>
    <xf numFmtId="0" fontId="5" fillId="0" borderId="23" xfId="0" applyFont="1" applyBorder="1" applyAlignment="1" applyProtection="1">
      <alignment horizontal="left" vertical="center" wrapText="1"/>
    </xf>
    <xf numFmtId="0" fontId="5" fillId="0" borderId="24" xfId="0" applyFont="1" applyBorder="1" applyAlignment="1" applyProtection="1">
      <alignment horizontal="left" vertical="center" wrapText="1"/>
    </xf>
  </cellXfs>
  <cellStyles count="4">
    <cellStyle name="Lien hypertexte" xfId="2" builtinId="8"/>
    <cellStyle name="Milliers" xfId="3" builtinId="3"/>
    <cellStyle name="Normal" xfId="0" builtinId="0"/>
    <cellStyle name="Pourcentage" xfId="1" builtinId="5"/>
  </cellStyles>
  <dxfs count="154">
    <dxf>
      <font>
        <color theme="0"/>
      </font>
    </dxf>
    <dxf>
      <font>
        <color theme="0"/>
      </font>
    </dxf>
    <dxf>
      <font>
        <b/>
        <i val="0"/>
        <color theme="0"/>
      </font>
      <fill>
        <patternFill>
          <bgColor rgb="FF92D050"/>
        </patternFill>
      </fill>
    </dxf>
    <dxf>
      <fill>
        <patternFill patternType="none">
          <bgColor auto="1"/>
        </patternFill>
      </fill>
    </dxf>
    <dxf>
      <font>
        <color theme="0"/>
      </font>
      <fill>
        <patternFill>
          <bgColor theme="0"/>
        </patternFill>
      </fill>
      <border>
        <vertical/>
        <horizontal/>
      </border>
    </dxf>
    <dxf>
      <font>
        <color theme="0"/>
      </font>
      <fill>
        <patternFill>
          <bgColor theme="0"/>
        </patternFill>
      </fill>
      <border>
        <vertical/>
        <horizontal/>
      </border>
    </dxf>
    <dxf>
      <font>
        <b/>
        <i val="0"/>
        <color theme="0"/>
      </font>
      <fill>
        <patternFill>
          <bgColor rgb="FF92D050"/>
        </patternFill>
      </fill>
    </dxf>
    <dxf>
      <fill>
        <patternFill patternType="none">
          <bgColor auto="1"/>
        </patternFill>
      </fill>
    </dxf>
    <dxf>
      <font>
        <b/>
        <i val="0"/>
        <color theme="0"/>
      </font>
      <fill>
        <patternFill patternType="solid">
          <fgColor auto="1"/>
          <bgColor rgb="FFFF3300"/>
        </patternFill>
      </fill>
    </dxf>
    <dxf>
      <fill>
        <patternFill patternType="none">
          <bgColor auto="1"/>
        </patternFill>
      </fill>
    </dxf>
    <dxf>
      <font>
        <b/>
        <i val="0"/>
        <color theme="0"/>
      </font>
      <fill>
        <patternFill patternType="solid">
          <fgColor auto="1"/>
          <bgColor rgb="FFFF3300"/>
        </patternFill>
      </fill>
    </dxf>
    <dxf>
      <fill>
        <patternFill patternType="none">
          <bgColor auto="1"/>
        </patternFill>
      </fill>
    </dxf>
    <dxf>
      <font>
        <color theme="0"/>
      </font>
    </dxf>
    <dxf>
      <font>
        <color theme="0"/>
      </font>
    </dxf>
    <dxf>
      <font>
        <b/>
        <i val="0"/>
        <color theme="0"/>
      </font>
      <fill>
        <patternFill>
          <bgColor rgb="FF92D050"/>
        </patternFill>
      </fill>
    </dxf>
    <dxf>
      <fill>
        <patternFill patternType="none">
          <bgColor auto="1"/>
        </patternFill>
      </fill>
    </dxf>
    <dxf>
      <font>
        <color theme="0"/>
      </font>
      <fill>
        <patternFill>
          <bgColor theme="0"/>
        </patternFill>
      </fill>
      <border>
        <vertical/>
        <horizontal/>
      </border>
    </dxf>
    <dxf>
      <font>
        <color theme="0"/>
      </font>
      <fill>
        <patternFill>
          <bgColor theme="0"/>
        </patternFill>
      </fill>
      <border>
        <vertical/>
        <horizontal/>
      </border>
    </dxf>
    <dxf>
      <font>
        <b/>
        <i val="0"/>
        <color theme="0"/>
      </font>
      <fill>
        <patternFill>
          <bgColor rgb="FF92D050"/>
        </patternFill>
      </fill>
    </dxf>
    <dxf>
      <fill>
        <patternFill patternType="none">
          <bgColor auto="1"/>
        </patternFill>
      </fill>
    </dxf>
    <dxf>
      <font>
        <b/>
        <i val="0"/>
        <color theme="0"/>
      </font>
      <fill>
        <patternFill patternType="solid">
          <fgColor auto="1"/>
          <bgColor rgb="FFFF3300"/>
        </patternFill>
      </fill>
    </dxf>
    <dxf>
      <fill>
        <patternFill patternType="none">
          <bgColor auto="1"/>
        </patternFill>
      </fill>
    </dxf>
    <dxf>
      <font>
        <b/>
        <i val="0"/>
        <color theme="0"/>
      </font>
      <fill>
        <patternFill patternType="solid">
          <fgColor auto="1"/>
          <bgColor rgb="FFFF3300"/>
        </patternFill>
      </fill>
    </dxf>
    <dxf>
      <fill>
        <patternFill patternType="none">
          <bgColor auto="1"/>
        </patternFill>
      </fill>
    </dxf>
    <dxf>
      <font>
        <color theme="0"/>
      </font>
    </dxf>
    <dxf>
      <font>
        <color theme="0"/>
      </font>
    </dxf>
    <dxf>
      <font>
        <b/>
        <i val="0"/>
        <color theme="0"/>
      </font>
      <fill>
        <patternFill>
          <bgColor rgb="FF92D050"/>
        </patternFill>
      </fill>
    </dxf>
    <dxf>
      <fill>
        <patternFill patternType="none">
          <bgColor auto="1"/>
        </patternFill>
      </fill>
    </dxf>
    <dxf>
      <font>
        <color theme="0"/>
      </font>
      <fill>
        <patternFill>
          <bgColor theme="0"/>
        </patternFill>
      </fill>
      <border>
        <vertical/>
        <horizontal/>
      </border>
    </dxf>
    <dxf>
      <font>
        <color theme="0"/>
      </font>
      <fill>
        <patternFill>
          <bgColor theme="0"/>
        </patternFill>
      </fill>
      <border>
        <vertical/>
        <horizontal/>
      </border>
    </dxf>
    <dxf>
      <font>
        <b/>
        <i val="0"/>
        <color theme="0"/>
      </font>
      <fill>
        <patternFill>
          <bgColor rgb="FF92D050"/>
        </patternFill>
      </fill>
    </dxf>
    <dxf>
      <fill>
        <patternFill patternType="none">
          <bgColor auto="1"/>
        </patternFill>
      </fill>
    </dxf>
    <dxf>
      <font>
        <b/>
        <i val="0"/>
        <color theme="0"/>
      </font>
      <fill>
        <patternFill patternType="solid">
          <fgColor auto="1"/>
          <bgColor rgb="FFFF3300"/>
        </patternFill>
      </fill>
    </dxf>
    <dxf>
      <fill>
        <patternFill patternType="none">
          <bgColor auto="1"/>
        </patternFill>
      </fill>
    </dxf>
    <dxf>
      <font>
        <b/>
        <i val="0"/>
        <color theme="0"/>
      </font>
      <fill>
        <patternFill patternType="solid">
          <fgColor auto="1"/>
          <bgColor rgb="FFFF3300"/>
        </patternFill>
      </fill>
    </dxf>
    <dxf>
      <fill>
        <patternFill patternType="none">
          <bgColor auto="1"/>
        </patternFill>
      </fill>
    </dxf>
    <dxf>
      <font>
        <color theme="0"/>
      </font>
    </dxf>
    <dxf>
      <font>
        <color theme="0"/>
      </font>
    </dxf>
    <dxf>
      <font>
        <b/>
        <i val="0"/>
        <color theme="0"/>
      </font>
      <fill>
        <patternFill>
          <bgColor rgb="FF92D050"/>
        </patternFill>
      </fill>
    </dxf>
    <dxf>
      <fill>
        <patternFill patternType="none">
          <bgColor auto="1"/>
        </patternFill>
      </fill>
    </dxf>
    <dxf>
      <font>
        <color theme="0"/>
      </font>
      <fill>
        <patternFill>
          <bgColor theme="0"/>
        </patternFill>
      </fill>
      <border>
        <vertical/>
        <horizontal/>
      </border>
    </dxf>
    <dxf>
      <font>
        <color theme="0"/>
      </font>
      <fill>
        <patternFill>
          <bgColor theme="0"/>
        </patternFill>
      </fill>
      <border>
        <vertical/>
        <horizontal/>
      </border>
    </dxf>
    <dxf>
      <font>
        <b/>
        <i val="0"/>
        <color theme="0"/>
      </font>
      <fill>
        <patternFill>
          <bgColor rgb="FF92D050"/>
        </patternFill>
      </fill>
    </dxf>
    <dxf>
      <fill>
        <patternFill patternType="none">
          <bgColor auto="1"/>
        </patternFill>
      </fill>
    </dxf>
    <dxf>
      <font>
        <b/>
        <i val="0"/>
        <color theme="0"/>
      </font>
      <fill>
        <patternFill patternType="solid">
          <fgColor auto="1"/>
          <bgColor rgb="FFFF3300"/>
        </patternFill>
      </fill>
    </dxf>
    <dxf>
      <fill>
        <patternFill patternType="none">
          <bgColor auto="1"/>
        </patternFill>
      </fill>
    </dxf>
    <dxf>
      <font>
        <b/>
        <i val="0"/>
        <color theme="0"/>
      </font>
      <fill>
        <patternFill patternType="solid">
          <fgColor auto="1"/>
          <bgColor rgb="FFFF3300"/>
        </patternFill>
      </fill>
    </dxf>
    <dxf>
      <fill>
        <patternFill patternType="none">
          <bgColor auto="1"/>
        </patternFill>
      </fill>
    </dxf>
    <dxf>
      <font>
        <color theme="0"/>
      </font>
    </dxf>
    <dxf>
      <font>
        <color theme="0"/>
      </font>
    </dxf>
    <dxf>
      <font>
        <b/>
        <i val="0"/>
        <color theme="0"/>
      </font>
      <fill>
        <patternFill>
          <bgColor rgb="FF92D050"/>
        </patternFill>
      </fill>
    </dxf>
    <dxf>
      <fill>
        <patternFill patternType="none">
          <bgColor auto="1"/>
        </patternFill>
      </fill>
    </dxf>
    <dxf>
      <font>
        <color theme="0"/>
      </font>
      <fill>
        <patternFill>
          <bgColor theme="0"/>
        </patternFill>
      </fill>
      <border>
        <vertical/>
        <horizontal/>
      </border>
    </dxf>
    <dxf>
      <font>
        <color theme="0"/>
      </font>
      <fill>
        <patternFill>
          <bgColor theme="0"/>
        </patternFill>
      </fill>
      <border>
        <vertical/>
        <horizontal/>
      </border>
    </dxf>
    <dxf>
      <font>
        <b/>
        <i val="0"/>
        <color theme="0"/>
      </font>
      <fill>
        <patternFill>
          <bgColor rgb="FF92D050"/>
        </patternFill>
      </fill>
    </dxf>
    <dxf>
      <fill>
        <patternFill patternType="none">
          <bgColor auto="1"/>
        </patternFill>
      </fill>
    </dxf>
    <dxf>
      <font>
        <b/>
        <i val="0"/>
        <color theme="0"/>
      </font>
      <fill>
        <patternFill patternType="solid">
          <fgColor auto="1"/>
          <bgColor rgb="FFFF3300"/>
        </patternFill>
      </fill>
    </dxf>
    <dxf>
      <fill>
        <patternFill patternType="none">
          <bgColor auto="1"/>
        </patternFill>
      </fill>
    </dxf>
    <dxf>
      <font>
        <b/>
        <i val="0"/>
        <color theme="0"/>
      </font>
      <fill>
        <patternFill patternType="solid">
          <fgColor auto="1"/>
          <bgColor rgb="FFFF3300"/>
        </patternFill>
      </fill>
    </dxf>
    <dxf>
      <fill>
        <patternFill patternType="none">
          <bgColor auto="1"/>
        </patternFill>
      </fill>
    </dxf>
    <dxf>
      <font>
        <color theme="0"/>
      </font>
    </dxf>
    <dxf>
      <font>
        <color theme="0"/>
      </font>
    </dxf>
    <dxf>
      <font>
        <b/>
        <i val="0"/>
        <color theme="0"/>
      </font>
      <fill>
        <patternFill>
          <bgColor rgb="FF92D050"/>
        </patternFill>
      </fill>
    </dxf>
    <dxf>
      <fill>
        <patternFill patternType="none">
          <bgColor auto="1"/>
        </patternFill>
      </fill>
    </dxf>
    <dxf>
      <font>
        <color theme="0"/>
      </font>
      <fill>
        <patternFill>
          <bgColor theme="0"/>
        </patternFill>
      </fill>
      <border>
        <vertical/>
        <horizontal/>
      </border>
    </dxf>
    <dxf>
      <font>
        <color theme="0"/>
      </font>
      <fill>
        <patternFill>
          <bgColor theme="0"/>
        </patternFill>
      </fill>
      <border>
        <vertical/>
        <horizontal/>
      </border>
    </dxf>
    <dxf>
      <font>
        <b/>
        <i val="0"/>
        <color theme="0"/>
      </font>
      <fill>
        <patternFill>
          <bgColor rgb="FF92D050"/>
        </patternFill>
      </fill>
    </dxf>
    <dxf>
      <fill>
        <patternFill patternType="none">
          <bgColor auto="1"/>
        </patternFill>
      </fill>
    </dxf>
    <dxf>
      <font>
        <b/>
        <i val="0"/>
        <color theme="0"/>
      </font>
      <fill>
        <patternFill patternType="solid">
          <fgColor auto="1"/>
          <bgColor rgb="FFFF3300"/>
        </patternFill>
      </fill>
    </dxf>
    <dxf>
      <fill>
        <patternFill patternType="none">
          <bgColor auto="1"/>
        </patternFill>
      </fill>
    </dxf>
    <dxf>
      <font>
        <b/>
        <i val="0"/>
        <color theme="0"/>
      </font>
      <fill>
        <patternFill patternType="solid">
          <fgColor auto="1"/>
          <bgColor rgb="FFFF3300"/>
        </patternFill>
      </fill>
    </dxf>
    <dxf>
      <fill>
        <patternFill patternType="none">
          <bgColor auto="1"/>
        </patternFill>
      </fill>
    </dxf>
    <dxf>
      <font>
        <color theme="0"/>
      </font>
    </dxf>
    <dxf>
      <font>
        <color theme="0"/>
      </font>
    </dxf>
    <dxf>
      <font>
        <b/>
        <i val="0"/>
        <color theme="0"/>
      </font>
      <fill>
        <patternFill>
          <bgColor rgb="FF92D050"/>
        </patternFill>
      </fill>
    </dxf>
    <dxf>
      <fill>
        <patternFill patternType="none">
          <bgColor auto="1"/>
        </patternFill>
      </fill>
    </dxf>
    <dxf>
      <font>
        <color theme="0"/>
      </font>
      <fill>
        <patternFill>
          <bgColor theme="0"/>
        </patternFill>
      </fill>
      <border>
        <vertical/>
        <horizontal/>
      </border>
    </dxf>
    <dxf>
      <font>
        <color theme="0"/>
      </font>
      <fill>
        <patternFill>
          <bgColor theme="0"/>
        </patternFill>
      </fill>
      <border>
        <vertical/>
        <horizontal/>
      </border>
    </dxf>
    <dxf>
      <font>
        <b/>
        <i val="0"/>
        <color theme="0"/>
      </font>
      <fill>
        <patternFill>
          <bgColor rgb="FF92D050"/>
        </patternFill>
      </fill>
    </dxf>
    <dxf>
      <fill>
        <patternFill patternType="none">
          <bgColor auto="1"/>
        </patternFill>
      </fill>
    </dxf>
    <dxf>
      <font>
        <b/>
        <i val="0"/>
        <color theme="0"/>
      </font>
      <fill>
        <patternFill patternType="solid">
          <fgColor auto="1"/>
          <bgColor rgb="FFFF3300"/>
        </patternFill>
      </fill>
    </dxf>
    <dxf>
      <fill>
        <patternFill patternType="none">
          <bgColor auto="1"/>
        </patternFill>
      </fill>
    </dxf>
    <dxf>
      <font>
        <b/>
        <i val="0"/>
        <color theme="0"/>
      </font>
      <fill>
        <patternFill patternType="solid">
          <fgColor auto="1"/>
          <bgColor rgb="FFFF3300"/>
        </patternFill>
      </fill>
    </dxf>
    <dxf>
      <fill>
        <patternFill patternType="none">
          <bgColor auto="1"/>
        </patternFill>
      </fill>
    </dxf>
    <dxf>
      <font>
        <color theme="0"/>
      </font>
    </dxf>
    <dxf>
      <font>
        <color theme="0"/>
      </font>
    </dxf>
    <dxf>
      <fill>
        <patternFill patternType="none">
          <bgColor auto="1"/>
        </patternFill>
      </fill>
    </dxf>
    <dxf>
      <font>
        <b/>
        <i val="0"/>
        <color theme="0"/>
      </font>
      <fill>
        <patternFill>
          <bgColor rgb="FF92D050"/>
        </patternFill>
      </fill>
    </dxf>
    <dxf>
      <font>
        <color theme="0"/>
      </font>
      <fill>
        <patternFill>
          <bgColor theme="0"/>
        </patternFill>
      </fill>
      <border>
        <vertical/>
        <horizontal/>
      </border>
    </dxf>
    <dxf>
      <font>
        <color theme="0"/>
      </font>
      <fill>
        <patternFill>
          <bgColor theme="0"/>
        </patternFill>
      </fill>
      <border>
        <vertical/>
        <horizontal/>
      </border>
    </dxf>
    <dxf>
      <font>
        <b/>
        <i val="0"/>
        <color theme="0"/>
      </font>
      <fill>
        <patternFill>
          <bgColor rgb="FF92D050"/>
        </patternFill>
      </fill>
    </dxf>
    <dxf>
      <fill>
        <patternFill patternType="none">
          <bgColor auto="1"/>
        </patternFill>
      </fill>
    </dxf>
    <dxf>
      <font>
        <b/>
        <i val="0"/>
        <color theme="0"/>
      </font>
      <fill>
        <patternFill patternType="solid">
          <fgColor auto="1"/>
          <bgColor rgb="FFFF3300"/>
        </patternFill>
      </fill>
    </dxf>
    <dxf>
      <fill>
        <patternFill patternType="none">
          <bgColor auto="1"/>
        </patternFill>
      </fill>
    </dxf>
    <dxf>
      <font>
        <b/>
        <i val="0"/>
        <color theme="0"/>
      </font>
      <fill>
        <patternFill patternType="solid">
          <fgColor auto="1"/>
          <bgColor rgb="FFFF3300"/>
        </patternFill>
      </fill>
    </dxf>
    <dxf>
      <fill>
        <patternFill patternType="none">
          <bgColor auto="1"/>
        </patternFill>
      </fill>
    </dxf>
    <dxf>
      <font>
        <color theme="0"/>
      </font>
    </dxf>
    <dxf>
      <font>
        <color theme="0"/>
      </font>
    </dxf>
    <dxf>
      <font>
        <b/>
        <i val="0"/>
        <color theme="0"/>
      </font>
      <fill>
        <patternFill>
          <bgColor rgb="FF92D050"/>
        </patternFill>
      </fill>
    </dxf>
    <dxf>
      <fill>
        <patternFill patternType="none">
          <bgColor auto="1"/>
        </patternFill>
      </fill>
    </dxf>
    <dxf>
      <font>
        <color theme="0"/>
      </font>
      <fill>
        <patternFill>
          <bgColor theme="0"/>
        </patternFill>
      </fill>
      <border>
        <vertical/>
        <horizontal/>
      </border>
    </dxf>
    <dxf>
      <font>
        <color theme="0"/>
      </font>
      <fill>
        <patternFill>
          <bgColor theme="0"/>
        </patternFill>
      </fill>
      <border>
        <vertical/>
        <horizontal/>
      </border>
    </dxf>
    <dxf>
      <font>
        <b/>
        <i val="0"/>
        <color theme="0"/>
      </font>
      <fill>
        <patternFill>
          <bgColor rgb="FF92D050"/>
        </patternFill>
      </fill>
    </dxf>
    <dxf>
      <fill>
        <patternFill patternType="none">
          <bgColor auto="1"/>
        </patternFill>
      </fill>
    </dxf>
    <dxf>
      <font>
        <b/>
        <i val="0"/>
        <color theme="0"/>
      </font>
      <fill>
        <patternFill patternType="solid">
          <fgColor auto="1"/>
          <bgColor rgb="FFFF3300"/>
        </patternFill>
      </fill>
    </dxf>
    <dxf>
      <fill>
        <patternFill patternType="none">
          <bgColor auto="1"/>
        </patternFill>
      </fill>
    </dxf>
    <dxf>
      <font>
        <b/>
        <i val="0"/>
        <color theme="0"/>
      </font>
      <fill>
        <patternFill patternType="solid">
          <fgColor auto="1"/>
          <bgColor rgb="FFFF3300"/>
        </patternFill>
      </fill>
    </dxf>
    <dxf>
      <fill>
        <patternFill patternType="none">
          <bgColor auto="1"/>
        </patternFill>
      </fill>
    </dxf>
    <dxf>
      <font>
        <color theme="0"/>
      </font>
    </dxf>
    <dxf>
      <font>
        <color theme="0"/>
      </font>
    </dxf>
    <dxf>
      <font>
        <b/>
        <i val="0"/>
        <color theme="0"/>
      </font>
      <fill>
        <patternFill>
          <bgColor rgb="FF92D050"/>
        </patternFill>
      </fill>
    </dxf>
    <dxf>
      <fill>
        <patternFill patternType="none">
          <bgColor auto="1"/>
        </patternFill>
      </fill>
    </dxf>
    <dxf>
      <font>
        <color theme="0"/>
      </font>
      <fill>
        <patternFill>
          <bgColor theme="0"/>
        </patternFill>
      </fill>
      <border>
        <vertical/>
        <horizontal/>
      </border>
    </dxf>
    <dxf>
      <font>
        <color theme="0"/>
      </font>
      <fill>
        <patternFill>
          <bgColor theme="0"/>
        </patternFill>
      </fill>
      <border>
        <vertical/>
        <horizontal/>
      </border>
    </dxf>
    <dxf>
      <font>
        <b/>
        <i val="0"/>
        <color theme="0"/>
      </font>
      <fill>
        <patternFill>
          <bgColor rgb="FF92D050"/>
        </patternFill>
      </fill>
    </dxf>
    <dxf>
      <fill>
        <patternFill patternType="none">
          <bgColor auto="1"/>
        </patternFill>
      </fill>
    </dxf>
    <dxf>
      <font>
        <b/>
        <i val="0"/>
        <color theme="0"/>
      </font>
      <fill>
        <patternFill patternType="solid">
          <fgColor auto="1"/>
          <bgColor rgb="FFFF3300"/>
        </patternFill>
      </fill>
    </dxf>
    <dxf>
      <fill>
        <patternFill patternType="none">
          <bgColor auto="1"/>
        </patternFill>
      </fill>
    </dxf>
    <dxf>
      <font>
        <b/>
        <i val="0"/>
        <color theme="0"/>
      </font>
      <fill>
        <patternFill patternType="solid">
          <fgColor auto="1"/>
          <bgColor rgb="FFFF3300"/>
        </patternFill>
      </fill>
    </dxf>
    <dxf>
      <fill>
        <patternFill patternType="none">
          <bgColor auto="1"/>
        </patternFill>
      </fill>
    </dxf>
    <dxf>
      <numFmt numFmtId="0" formatCode="General"/>
      <alignment horizontal="general" vertical="center" textRotation="0" wrapText="0" indent="0" justifyLastLine="0" shrinkToFit="0" readingOrder="0"/>
      <protection locked="1" hidden="1"/>
    </dxf>
    <dxf>
      <numFmt numFmtId="0" formatCode="General"/>
      <alignment horizontal="general" vertical="center" textRotation="0" wrapText="0" indent="0" justifyLastLine="0" shrinkToFit="0" readingOrder="0"/>
      <protection locked="1" hidden="1"/>
    </dxf>
    <dxf>
      <numFmt numFmtId="0" formatCode="General"/>
      <alignment horizontal="general" vertical="center" textRotation="0" wrapText="0" indent="0" justifyLastLine="0" shrinkToFit="0" readingOrder="0"/>
      <protection locked="1" hidden="1"/>
    </dxf>
    <dxf>
      <alignment horizontal="general" vertical="center" textRotation="0" wrapText="0" indent="0" justifyLastLine="0" shrinkToFit="0" readingOrder="0"/>
      <protection locked="1" hidden="1"/>
    </dxf>
    <dxf>
      <numFmt numFmtId="168" formatCode="00000000000000"/>
      <alignment horizontal="general" vertical="center" textRotation="0" wrapText="0" indent="0" justifyLastLine="0" shrinkToFit="0" readingOrder="0"/>
      <protection locked="1" hidden="1"/>
    </dxf>
    <dxf>
      <alignment horizontal="general" vertical="center" textRotation="0" wrapText="0" indent="0" justifyLastLine="0" shrinkToFit="0" readingOrder="0"/>
      <protection locked="1" hidden="1"/>
    </dxf>
    <dxf>
      <alignment horizontal="general" vertical="center" textRotation="0" wrapText="0" indent="0" justifyLastLine="0" shrinkToFit="0" readingOrder="0"/>
      <protection locked="1" hidden="1"/>
    </dxf>
    <dxf>
      <fill>
        <patternFill patternType="solid">
          <fgColor indexed="64"/>
          <bgColor theme="4" tint="0.39997558519241921"/>
        </patternFill>
      </fill>
      <alignment horizontal="general" vertical="center" textRotation="0" indent="0" justifyLastLine="0" shrinkToFit="0" readingOrder="0"/>
      <protection locked="1" hidden="1"/>
    </dxf>
    <dxf>
      <fill>
        <patternFill>
          <bgColor theme="6"/>
        </patternFill>
      </fill>
    </dxf>
    <dxf>
      <fill>
        <patternFill>
          <bgColor theme="6"/>
        </patternFill>
      </fill>
    </dxf>
    <dxf>
      <fill>
        <patternFill>
          <bgColor theme="6"/>
        </patternFill>
      </fill>
    </dxf>
    <dxf>
      <fill>
        <patternFill>
          <bgColor theme="6"/>
        </patternFill>
      </fill>
    </dxf>
    <dxf>
      <fill>
        <patternFill>
          <bgColor theme="6"/>
        </patternFill>
      </fill>
    </dxf>
    <dxf>
      <fill>
        <patternFill>
          <bgColor theme="6"/>
        </patternFill>
      </fill>
    </dxf>
    <dxf>
      <fill>
        <patternFill>
          <bgColor theme="6"/>
        </patternFill>
      </fill>
    </dxf>
    <dxf>
      <font>
        <color auto="1"/>
      </font>
      <fill>
        <patternFill>
          <fgColor theme="0" tint="-0.34998626667073579"/>
          <bgColor theme="6"/>
        </patternFill>
      </fill>
    </dxf>
    <dxf>
      <fill>
        <patternFill>
          <bgColor theme="6"/>
        </patternFill>
      </fill>
    </dxf>
    <dxf>
      <fill>
        <patternFill>
          <bgColor theme="6"/>
        </patternFill>
      </fill>
    </dxf>
    <dxf>
      <fill>
        <patternFill>
          <bgColor theme="6"/>
        </patternFill>
      </fill>
    </dxf>
    <dxf>
      <fill>
        <patternFill>
          <bgColor theme="6"/>
        </patternFill>
      </fill>
    </dxf>
    <dxf>
      <fill>
        <patternFill>
          <bgColor theme="6"/>
        </patternFill>
      </fill>
    </dxf>
    <dxf>
      <fill>
        <patternFill>
          <bgColor theme="6"/>
        </patternFill>
      </fill>
    </dxf>
    <dxf>
      <fill>
        <patternFill>
          <bgColor theme="6"/>
        </patternFill>
      </fill>
    </dxf>
    <dxf>
      <fill>
        <patternFill>
          <bgColor theme="6"/>
        </patternFill>
      </fill>
    </dxf>
    <dxf>
      <font>
        <color auto="1"/>
      </font>
      <fill>
        <patternFill>
          <fgColor theme="0" tint="-0.34998626667073579"/>
          <bgColor theme="6"/>
        </patternFill>
      </fill>
    </dxf>
    <dxf>
      <fill>
        <patternFill>
          <bgColor rgb="FF92D050"/>
        </patternFill>
      </fill>
    </dxf>
    <dxf>
      <fill>
        <patternFill>
          <bgColor rgb="FFFF0000"/>
        </patternFill>
      </fill>
    </dxf>
    <dxf>
      <fill>
        <patternFill>
          <bgColor rgb="FF92D050"/>
        </patternFill>
      </fill>
    </dxf>
    <dxf>
      <fill>
        <patternFill>
          <bgColor rgb="FFFF0000"/>
        </patternFill>
      </fill>
    </dxf>
    <dxf>
      <font>
        <b val="0"/>
        <i val="0"/>
        <strike val="0"/>
        <condense val="0"/>
        <extend val="0"/>
        <outline val="0"/>
        <shadow val="0"/>
        <u val="none"/>
        <vertAlign val="baseline"/>
        <sz val="7"/>
        <color rgb="FF000000"/>
        <name val="Arial"/>
        <scheme val="none"/>
      </font>
      <fill>
        <patternFill patternType="solid">
          <fgColor indexed="64"/>
          <bgColor theme="0"/>
        </patternFill>
      </fill>
      <alignment horizontal="center" vertical="center" textRotation="0" wrapText="1" indent="0" justifyLastLine="0" shrinkToFit="0" readingOrder="0"/>
      <border diagonalUp="0" diagonalDown="0">
        <left style="thin">
          <color theme="4"/>
        </left>
        <right style="thin">
          <color theme="4"/>
        </right>
        <top style="thin">
          <color theme="4"/>
        </top>
        <bottom style="thin">
          <color theme="4"/>
        </bottom>
        <vertical/>
        <horizontal/>
      </border>
    </dxf>
    <dxf>
      <font>
        <b val="0"/>
        <i val="0"/>
        <strike val="0"/>
        <condense val="0"/>
        <extend val="0"/>
        <outline val="0"/>
        <shadow val="0"/>
        <u val="none"/>
        <vertAlign val="baseline"/>
        <sz val="7"/>
        <color rgb="FF000000"/>
        <name val="Arial"/>
        <scheme val="none"/>
      </font>
      <fill>
        <patternFill patternType="solid">
          <fgColor indexed="64"/>
          <bgColor theme="0"/>
        </patternFill>
      </fill>
      <alignment horizontal="center" vertical="center" textRotation="0" wrapText="1" indent="0" justifyLastLine="0" shrinkToFit="0" readingOrder="0"/>
      <border diagonalUp="0" diagonalDown="0">
        <left style="thin">
          <color theme="4"/>
        </left>
        <right style="thin">
          <color theme="4"/>
        </right>
        <top style="thin">
          <color theme="4"/>
        </top>
        <bottom style="thin">
          <color theme="4"/>
        </bottom>
        <vertical/>
        <horizontal/>
      </border>
    </dxf>
    <dxf>
      <border outline="0">
        <top style="thin">
          <color rgb="FF000000"/>
        </top>
        <bottom style="thin">
          <color theme="4"/>
        </bottom>
      </border>
    </dxf>
    <dxf>
      <font>
        <b val="0"/>
        <i val="0"/>
        <strike val="0"/>
        <condense val="0"/>
        <extend val="0"/>
        <outline val="0"/>
        <shadow val="0"/>
        <u val="none"/>
        <vertAlign val="baseline"/>
        <sz val="7"/>
        <color rgb="FF000000"/>
        <name val="Arial"/>
        <scheme val="none"/>
      </font>
      <fill>
        <patternFill patternType="solid">
          <fgColor indexed="64"/>
          <bgColor theme="0"/>
        </patternFill>
      </fill>
      <alignment horizontal="center" vertical="center" textRotation="0" wrapText="1" indent="0" justifyLastLine="0" shrinkToFit="0" readingOrder="0"/>
    </dxf>
    <dxf>
      <font>
        <b/>
        <i val="0"/>
        <strike val="0"/>
        <condense val="0"/>
        <extend val="0"/>
        <outline val="0"/>
        <shadow val="0"/>
        <u val="none"/>
        <vertAlign val="baseline"/>
        <sz val="7"/>
        <color rgb="FFFFFFFF"/>
        <name val="Arial"/>
        <scheme val="none"/>
      </font>
      <fill>
        <patternFill patternType="solid">
          <fgColor indexed="64"/>
          <bgColor theme="4"/>
        </patternFill>
      </fill>
      <alignment horizontal="center" vertical="center" textRotation="0" wrapText="1" indent="0" justifyLastLine="0" shrinkToFit="0" readingOrder="0"/>
      <border diagonalUp="0" diagonalDown="0" outline="0">
        <left style="medium">
          <color rgb="FFD8D8D8"/>
        </left>
        <right style="medium">
          <color rgb="FFD8D8D8"/>
        </right>
        <top/>
        <bottom/>
      </border>
    </dxf>
  </dxfs>
  <tableStyles count="1" defaultTableStyle="TableStyleMedium2" defaultPivotStyle="PivotStyleLight16">
    <tableStyle name="Style de tableau 1" pivot="0" count="0" xr9:uid="{00000000-0011-0000-FFFF-FFFF0000000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45358</xdr:colOff>
      <xdr:row>19</xdr:row>
      <xdr:rowOff>45352</xdr:rowOff>
    </xdr:from>
    <xdr:to>
      <xdr:col>18</xdr:col>
      <xdr:colOff>36286</xdr:colOff>
      <xdr:row>23</xdr:row>
      <xdr:rowOff>2392767</xdr:rowOff>
    </xdr:to>
    <xdr:pic>
      <xdr:nvPicPr>
        <xdr:cNvPr id="4" name="Image 3">
          <a:extLst>
            <a:ext uri="{FF2B5EF4-FFF2-40B4-BE49-F238E27FC236}">
              <a16:creationId xmlns:a16="http://schemas.microsoft.com/office/drawing/2014/main" id="{00000000-0008-0000-0300-000004000000}"/>
            </a:ext>
          </a:extLst>
        </xdr:cNvPr>
        <xdr:cNvPicPr>
          <a:picLocks noChangeAspect="1"/>
        </xdr:cNvPicPr>
      </xdr:nvPicPr>
      <xdr:blipFill rotWithShape="1">
        <a:blip xmlns:r="http://schemas.openxmlformats.org/officeDocument/2006/relationships" r:embed="rId1"/>
        <a:srcRect l="1" r="-498"/>
        <a:stretch/>
      </xdr:blipFill>
      <xdr:spPr>
        <a:xfrm>
          <a:off x="289589" y="4294967"/>
          <a:ext cx="12827697" cy="3617415"/>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au1" displayName="Tableau1" ref="B3:C23" totalsRowShown="0" headerRowDxfId="153" dataDxfId="152" tableBorderDxfId="151">
  <autoFilter ref="B3:C23" xr:uid="{00000000-0009-0000-0100-000001000000}"/>
  <sortState xmlns:xlrd2="http://schemas.microsoft.com/office/spreadsheetml/2017/richdata2" ref="B4:C22">
    <sortCondition ref="C3:C22"/>
  </sortState>
  <tableColumns count="2">
    <tableColumn id="2" xr3:uid="{00000000-0010-0000-0000-000002000000}" name="Combustible" dataDxfId="150"/>
    <tableColumn id="3" xr3:uid="{00000000-0010-0000-0000-000003000000}" name="FE" dataDxfId="149"/>
  </tableColumns>
  <tableStyleInfo name="Style de tableau 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1000000}" name="Tableau3" displayName="Tableau3" ref="A1:F11" totalsRowShown="0" headerRowDxfId="127" dataDxfId="126">
  <autoFilter ref="A1:F11" xr:uid="{00000000-0009-0000-0100-000003000000}"/>
  <tableColumns count="6">
    <tableColumn id="1" xr3:uid="{00000000-0010-0000-0100-000001000000}" name="Unité/site" dataDxfId="125"/>
    <tableColumn id="2" xr3:uid="{00000000-0010-0000-0100-000002000000}" name="Référence utilisée" dataDxfId="124">
      <calculatedColumnFormula>IF('EDC - Site 2'!$J$6=0,"-",'EDC - Site 2'!$J$6)</calculatedColumnFormula>
    </tableColumn>
    <tableColumn id="5" xr3:uid="{00000000-0010-0000-0100-000005000000}" name="Site existant" dataDxfId="123">
      <calculatedColumnFormula>IF(Tableau3[[#This Row],[Référence utilisée]]&lt;&gt;0,"oui","non")</calculatedColumnFormula>
    </tableColumn>
    <tableColumn id="3" xr3:uid="{00000000-0010-0000-0100-000003000000}" name="Premier contrat d'accès_x000a_ au réseau signé avant le 04/07/19" dataDxfId="122">
      <calculatedColumnFormula>IF(Tableau3[[#This Row],[Site existant]]="oui",'EDC - Site 2'!$J$5,"-")</calculatedColumnFormula>
    </tableColumn>
    <tableColumn id="4" xr3:uid="{00000000-0010-0000-0100-000004000000}" name="Certification possible avant 2025" dataDxfId="121"/>
    <tableColumn id="6" xr3:uid="{00000000-0010-0000-0100-000006000000}" name="Certification possible en 2025 et au-delà" dataDxfId="120">
      <calculatedColumnFormula>IF(Tableau3[[#This Row],[Site existant]]="oui",IF('EDC - Site 10'!$G$23="Certification possible","oui",IF(AND('EDC - Site 10'!$J$5="oui",'EDC - Site 10'!$G$35="Certification possible"),"oui","non")),"-")</calculatedColumnFormula>
    </tableColumn>
  </tableColumns>
  <tableStyleInfo name="TableStyleMedium2" showFirstColumn="0" showLastColumn="0" showRowStripes="1" showColumnStripes="0"/>
</table>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2.bin"/><Relationship Id="rId1" Type="http://schemas.openxmlformats.org/officeDocument/2006/relationships/hyperlink" Target="https://www.legifrance.gouv.fr/jorf/article_jo/JORFARTI000039472627"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tabColor rgb="FF0070C0"/>
  </sheetPr>
  <dimension ref="A1:U29"/>
  <sheetViews>
    <sheetView tabSelected="1" zoomScale="75" zoomScaleNormal="75" workbookViewId="0">
      <selection activeCell="F27" sqref="F27"/>
    </sheetView>
  </sheetViews>
  <sheetFormatPr baseColWidth="10" defaultRowHeight="15" x14ac:dyDescent="0.25"/>
  <cols>
    <col min="1" max="1" width="3.5703125" customWidth="1"/>
    <col min="17" max="17" width="17.140625" customWidth="1"/>
    <col min="18" max="18" width="5.140625" customWidth="1"/>
  </cols>
  <sheetData>
    <row r="1" spans="1:21" ht="1.5" customHeight="1" x14ac:dyDescent="0.25"/>
    <row r="2" spans="1:21" ht="8.4499999999999993" customHeight="1" x14ac:dyDescent="0.25">
      <c r="A2" s="6"/>
      <c r="B2" s="6"/>
      <c r="C2" s="6"/>
      <c r="D2" s="6"/>
      <c r="E2" s="6"/>
      <c r="F2" s="6"/>
      <c r="G2" s="6"/>
      <c r="H2" s="6"/>
      <c r="I2" s="6"/>
      <c r="J2" s="6"/>
      <c r="K2" s="6"/>
      <c r="L2" s="6"/>
      <c r="M2" s="6"/>
      <c r="N2" s="6"/>
      <c r="O2" s="6"/>
      <c r="P2" s="6"/>
      <c r="Q2" s="6"/>
      <c r="R2" s="65"/>
    </row>
    <row r="3" spans="1:21" ht="15.75" thickBot="1" x14ac:dyDescent="0.3">
      <c r="A3" s="6"/>
      <c r="B3" s="6"/>
      <c r="C3" s="6"/>
      <c r="D3" s="6"/>
      <c r="E3" s="6"/>
      <c r="F3" s="6"/>
      <c r="G3" s="6"/>
      <c r="H3" s="6"/>
      <c r="I3" s="6"/>
      <c r="J3" s="6"/>
      <c r="K3" s="6"/>
      <c r="L3" s="6"/>
      <c r="M3" s="6"/>
      <c r="N3" s="6"/>
      <c r="O3" s="6"/>
      <c r="P3" s="6"/>
      <c r="Q3" s="6"/>
      <c r="R3" s="65"/>
    </row>
    <row r="4" spans="1:21" ht="48.6" customHeight="1" thickBot="1" x14ac:dyDescent="0.4">
      <c r="A4" s="6"/>
      <c r="B4" s="6"/>
      <c r="C4" s="6"/>
      <c r="D4" s="6"/>
      <c r="E4" s="146" t="s">
        <v>52</v>
      </c>
      <c r="F4" s="147"/>
      <c r="G4" s="147"/>
      <c r="H4" s="147"/>
      <c r="I4" s="147"/>
      <c r="J4" s="147"/>
      <c r="K4" s="147"/>
      <c r="L4" s="147"/>
      <c r="M4" s="148"/>
      <c r="N4" s="141"/>
      <c r="O4" s="142" t="s">
        <v>94</v>
      </c>
      <c r="P4" s="6"/>
      <c r="Q4" s="1"/>
      <c r="R4" s="65"/>
    </row>
    <row r="5" spans="1:21" x14ac:dyDescent="0.25">
      <c r="A5" s="6"/>
      <c r="B5" s="6"/>
      <c r="C5" s="6"/>
      <c r="D5" s="6"/>
      <c r="E5" s="6"/>
      <c r="F5" s="6"/>
      <c r="G5" s="6"/>
      <c r="H5" s="6"/>
      <c r="I5" s="6"/>
      <c r="J5" s="6"/>
      <c r="K5" s="6"/>
      <c r="L5" s="6"/>
      <c r="M5" s="6"/>
      <c r="N5" s="6"/>
      <c r="O5" s="6"/>
      <c r="P5" s="6"/>
      <c r="Q5" s="6"/>
      <c r="R5" s="65"/>
    </row>
    <row r="6" spans="1:21" ht="44.45" customHeight="1" x14ac:dyDescent="0.25">
      <c r="A6" s="6"/>
      <c r="B6" s="144" t="s">
        <v>93</v>
      </c>
      <c r="C6" s="144"/>
      <c r="D6" s="144"/>
      <c r="E6" s="144"/>
      <c r="F6" s="144"/>
      <c r="G6" s="144"/>
      <c r="H6" s="144"/>
      <c r="I6" s="144"/>
      <c r="J6" s="144"/>
      <c r="K6" s="144"/>
      <c r="L6" s="144"/>
      <c r="M6" s="144"/>
      <c r="N6" s="144"/>
      <c r="O6" s="144"/>
      <c r="P6" s="144"/>
      <c r="Q6" s="144"/>
      <c r="R6" s="65"/>
    </row>
    <row r="7" spans="1:21" ht="14.45" customHeight="1" x14ac:dyDescent="0.25">
      <c r="A7" s="6"/>
      <c r="B7" s="144"/>
      <c r="C7" s="144"/>
      <c r="D7" s="144"/>
      <c r="E7" s="144"/>
      <c r="F7" s="144"/>
      <c r="G7" s="144"/>
      <c r="H7" s="144"/>
      <c r="I7" s="144"/>
      <c r="J7" s="144"/>
      <c r="K7" s="144"/>
      <c r="L7" s="144"/>
      <c r="M7" s="144"/>
      <c r="N7" s="144"/>
      <c r="O7" s="144"/>
      <c r="P7" s="144"/>
      <c r="Q7" s="144"/>
      <c r="R7" s="65"/>
    </row>
    <row r="8" spans="1:21" ht="14.45" customHeight="1" x14ac:dyDescent="0.25">
      <c r="A8" s="6"/>
      <c r="B8" s="144"/>
      <c r="C8" s="144"/>
      <c r="D8" s="144"/>
      <c r="E8" s="144"/>
      <c r="F8" s="144"/>
      <c r="G8" s="144"/>
      <c r="H8" s="144"/>
      <c r="I8" s="144"/>
      <c r="J8" s="144"/>
      <c r="K8" s="144"/>
      <c r="L8" s="144"/>
      <c r="M8" s="144"/>
      <c r="N8" s="144"/>
      <c r="O8" s="144"/>
      <c r="P8" s="144"/>
      <c r="Q8" s="144"/>
      <c r="R8" s="65"/>
    </row>
    <row r="9" spans="1:21" ht="14.45" customHeight="1" x14ac:dyDescent="0.25">
      <c r="A9" s="6"/>
      <c r="B9" s="144"/>
      <c r="C9" s="144"/>
      <c r="D9" s="144"/>
      <c r="E9" s="144"/>
      <c r="F9" s="144"/>
      <c r="G9" s="144"/>
      <c r="H9" s="144"/>
      <c r="I9" s="144"/>
      <c r="J9" s="144"/>
      <c r="K9" s="144"/>
      <c r="L9" s="144"/>
      <c r="M9" s="144"/>
      <c r="N9" s="144"/>
      <c r="O9" s="144"/>
      <c r="P9" s="144"/>
      <c r="Q9" s="144"/>
      <c r="R9" s="65"/>
    </row>
    <row r="10" spans="1:21" ht="14.45" customHeight="1" x14ac:dyDescent="0.25">
      <c r="A10" s="6"/>
      <c r="B10" s="144"/>
      <c r="C10" s="144"/>
      <c r="D10" s="144"/>
      <c r="E10" s="144"/>
      <c r="F10" s="144"/>
      <c r="G10" s="144"/>
      <c r="H10" s="144"/>
      <c r="I10" s="144"/>
      <c r="J10" s="144"/>
      <c r="K10" s="144"/>
      <c r="L10" s="144"/>
      <c r="M10" s="144"/>
      <c r="N10" s="144"/>
      <c r="O10" s="144"/>
      <c r="P10" s="144"/>
      <c r="Q10" s="144"/>
      <c r="R10" s="65"/>
    </row>
    <row r="11" spans="1:21" ht="14.45" customHeight="1" x14ac:dyDescent="0.25">
      <c r="A11" s="6"/>
      <c r="B11" s="144"/>
      <c r="C11" s="144"/>
      <c r="D11" s="144"/>
      <c r="E11" s="144"/>
      <c r="F11" s="144"/>
      <c r="G11" s="144"/>
      <c r="H11" s="144"/>
      <c r="I11" s="144"/>
      <c r="J11" s="144"/>
      <c r="K11" s="144"/>
      <c r="L11" s="144"/>
      <c r="M11" s="144"/>
      <c r="N11" s="144"/>
      <c r="O11" s="144"/>
      <c r="P11" s="144"/>
      <c r="Q11" s="144"/>
      <c r="R11" s="65"/>
    </row>
    <row r="12" spans="1:21" ht="26.25" x14ac:dyDescent="0.4">
      <c r="A12" s="6"/>
      <c r="B12" s="144"/>
      <c r="C12" s="144"/>
      <c r="D12" s="144"/>
      <c r="E12" s="144"/>
      <c r="F12" s="144"/>
      <c r="G12" s="144"/>
      <c r="H12" s="144"/>
      <c r="I12" s="144"/>
      <c r="J12" s="144"/>
      <c r="K12" s="144"/>
      <c r="L12" s="144"/>
      <c r="M12" s="144"/>
      <c r="N12" s="144"/>
      <c r="O12" s="144"/>
      <c r="P12" s="144"/>
      <c r="Q12" s="144"/>
      <c r="R12" s="65"/>
      <c r="T12" s="25"/>
      <c r="U12" s="24"/>
    </row>
    <row r="13" spans="1:21" ht="14.45" customHeight="1" x14ac:dyDescent="0.25">
      <c r="A13" s="6"/>
      <c r="B13" s="144"/>
      <c r="C13" s="144"/>
      <c r="D13" s="144"/>
      <c r="E13" s="144"/>
      <c r="F13" s="144"/>
      <c r="G13" s="144"/>
      <c r="H13" s="144"/>
      <c r="I13" s="144"/>
      <c r="J13" s="144"/>
      <c r="K13" s="144"/>
      <c r="L13" s="144"/>
      <c r="M13" s="144"/>
      <c r="N13" s="144"/>
      <c r="O13" s="144"/>
      <c r="P13" s="144"/>
      <c r="Q13" s="144"/>
      <c r="R13" s="65"/>
    </row>
    <row r="14" spans="1:21" ht="14.45" customHeight="1" x14ac:dyDescent="0.25">
      <c r="A14" s="6"/>
      <c r="B14" s="144"/>
      <c r="C14" s="144"/>
      <c r="D14" s="144"/>
      <c r="E14" s="144"/>
      <c r="F14" s="144"/>
      <c r="G14" s="144"/>
      <c r="H14" s="144"/>
      <c r="I14" s="144"/>
      <c r="J14" s="144"/>
      <c r="K14" s="144"/>
      <c r="L14" s="144"/>
      <c r="M14" s="144"/>
      <c r="N14" s="144"/>
      <c r="O14" s="144"/>
      <c r="P14" s="144"/>
      <c r="Q14" s="144"/>
      <c r="R14" s="65"/>
    </row>
    <row r="15" spans="1:21" ht="14.45" customHeight="1" x14ac:dyDescent="0.25">
      <c r="A15" s="6"/>
      <c r="B15" s="144"/>
      <c r="C15" s="144"/>
      <c r="D15" s="144"/>
      <c r="E15" s="144"/>
      <c r="F15" s="144"/>
      <c r="G15" s="144"/>
      <c r="H15" s="144"/>
      <c r="I15" s="144"/>
      <c r="J15" s="144"/>
      <c r="K15" s="144"/>
      <c r="L15" s="144"/>
      <c r="M15" s="144"/>
      <c r="N15" s="144"/>
      <c r="O15" s="144"/>
      <c r="P15" s="144"/>
      <c r="Q15" s="144"/>
      <c r="R15" s="65"/>
    </row>
    <row r="16" spans="1:21" ht="14.45" customHeight="1" x14ac:dyDescent="0.25">
      <c r="A16" s="6"/>
      <c r="B16" s="144"/>
      <c r="C16" s="144"/>
      <c r="D16" s="144"/>
      <c r="E16" s="144"/>
      <c r="F16" s="144"/>
      <c r="G16" s="144"/>
      <c r="H16" s="144"/>
      <c r="I16" s="144"/>
      <c r="J16" s="144"/>
      <c r="K16" s="144"/>
      <c r="L16" s="144"/>
      <c r="M16" s="144"/>
      <c r="N16" s="144"/>
      <c r="O16" s="144"/>
      <c r="P16" s="144"/>
      <c r="Q16" s="144"/>
      <c r="R16" s="65"/>
    </row>
    <row r="17" spans="1:18" ht="14.45" customHeight="1" x14ac:dyDescent="0.25">
      <c r="A17" s="6"/>
      <c r="B17" s="144"/>
      <c r="C17" s="144"/>
      <c r="D17" s="144"/>
      <c r="E17" s="144"/>
      <c r="F17" s="144"/>
      <c r="G17" s="144"/>
      <c r="H17" s="144"/>
      <c r="I17" s="144"/>
      <c r="J17" s="144"/>
      <c r="K17" s="144"/>
      <c r="L17" s="144"/>
      <c r="M17" s="144"/>
      <c r="N17" s="144"/>
      <c r="O17" s="144"/>
      <c r="P17" s="144"/>
      <c r="Q17" s="144"/>
      <c r="R17" s="65"/>
    </row>
    <row r="18" spans="1:18" ht="14.45" customHeight="1" x14ac:dyDescent="0.25">
      <c r="A18" s="6"/>
      <c r="B18" s="144"/>
      <c r="C18" s="144"/>
      <c r="D18" s="144"/>
      <c r="E18" s="144"/>
      <c r="F18" s="144"/>
      <c r="G18" s="144"/>
      <c r="H18" s="144"/>
      <c r="I18" s="144"/>
      <c r="J18" s="144"/>
      <c r="K18" s="144"/>
      <c r="L18" s="144"/>
      <c r="M18" s="144"/>
      <c r="N18" s="144"/>
      <c r="O18" s="144"/>
      <c r="P18" s="144"/>
      <c r="Q18" s="144"/>
      <c r="R18" s="65"/>
    </row>
    <row r="19" spans="1:18" ht="14.45" customHeight="1" x14ac:dyDescent="0.25">
      <c r="A19" s="6"/>
      <c r="B19" s="144"/>
      <c r="C19" s="144"/>
      <c r="D19" s="144"/>
      <c r="E19" s="144"/>
      <c r="F19" s="144"/>
      <c r="G19" s="144"/>
      <c r="H19" s="144"/>
      <c r="I19" s="144"/>
      <c r="J19" s="144"/>
      <c r="K19" s="144"/>
      <c r="L19" s="144"/>
      <c r="M19" s="144"/>
      <c r="N19" s="144"/>
      <c r="O19" s="144"/>
      <c r="P19" s="144"/>
      <c r="Q19" s="144"/>
      <c r="R19" s="65"/>
    </row>
    <row r="20" spans="1:18" ht="14.45" customHeight="1" x14ac:dyDescent="0.25">
      <c r="A20" s="6"/>
      <c r="B20" s="144"/>
      <c r="C20" s="144"/>
      <c r="D20" s="144"/>
      <c r="E20" s="144"/>
      <c r="F20" s="144"/>
      <c r="G20" s="144"/>
      <c r="H20" s="144"/>
      <c r="I20" s="144"/>
      <c r="J20" s="144"/>
      <c r="K20" s="144"/>
      <c r="L20" s="144"/>
      <c r="M20" s="144"/>
      <c r="N20" s="144"/>
      <c r="O20" s="144"/>
      <c r="P20" s="144"/>
      <c r="Q20" s="144"/>
      <c r="R20" s="65"/>
    </row>
    <row r="21" spans="1:18" ht="24.95" customHeight="1" x14ac:dyDescent="0.25">
      <c r="A21" s="6"/>
      <c r="B21" s="144"/>
      <c r="C21" s="144"/>
      <c r="D21" s="144"/>
      <c r="E21" s="144"/>
      <c r="F21" s="144"/>
      <c r="G21" s="144"/>
      <c r="H21" s="144"/>
      <c r="I21" s="144"/>
      <c r="J21" s="144"/>
      <c r="K21" s="144"/>
      <c r="L21" s="144"/>
      <c r="M21" s="144"/>
      <c r="N21" s="144"/>
      <c r="O21" s="144"/>
      <c r="P21" s="144"/>
      <c r="Q21" s="144"/>
      <c r="R21" s="65"/>
    </row>
    <row r="22" spans="1:18" ht="36" customHeight="1" x14ac:dyDescent="0.25">
      <c r="A22" s="6"/>
      <c r="B22" s="144"/>
      <c r="C22" s="144"/>
      <c r="D22" s="144"/>
      <c r="E22" s="144"/>
      <c r="F22" s="144"/>
      <c r="G22" s="144"/>
      <c r="H22" s="144"/>
      <c r="I22" s="144"/>
      <c r="J22" s="144"/>
      <c r="K22" s="144"/>
      <c r="L22" s="144"/>
      <c r="M22" s="144"/>
      <c r="N22" s="144"/>
      <c r="O22" s="144"/>
      <c r="P22" s="144"/>
      <c r="Q22" s="144"/>
      <c r="R22" s="65"/>
    </row>
    <row r="23" spans="1:18" ht="23.45" customHeight="1" x14ac:dyDescent="0.25">
      <c r="A23" s="6"/>
      <c r="B23" s="144"/>
      <c r="C23" s="144"/>
      <c r="D23" s="144"/>
      <c r="E23" s="144"/>
      <c r="F23" s="144"/>
      <c r="G23" s="144"/>
      <c r="H23" s="144"/>
      <c r="I23" s="144"/>
      <c r="J23" s="144"/>
      <c r="K23" s="144"/>
      <c r="L23" s="144"/>
      <c r="M23" s="144"/>
      <c r="N23" s="144"/>
      <c r="O23" s="144"/>
      <c r="P23" s="144"/>
      <c r="Q23" s="144"/>
      <c r="R23" s="65"/>
    </row>
    <row r="24" spans="1:18" ht="247.5" customHeight="1" x14ac:dyDescent="0.25">
      <c r="A24" s="3"/>
      <c r="B24" s="145"/>
      <c r="C24" s="145"/>
      <c r="D24" s="145"/>
      <c r="E24" s="145"/>
      <c r="F24" s="145"/>
      <c r="G24" s="145"/>
      <c r="H24" s="145"/>
      <c r="I24" s="145"/>
      <c r="J24" s="145"/>
      <c r="K24" s="145"/>
      <c r="L24" s="145"/>
      <c r="M24" s="145"/>
      <c r="N24" s="145"/>
      <c r="O24" s="145"/>
      <c r="P24" s="145"/>
      <c r="Q24" s="145"/>
      <c r="R24" s="66"/>
    </row>
    <row r="25" spans="1:18" ht="9.6" customHeight="1" x14ac:dyDescent="0.25">
      <c r="A25" s="7"/>
      <c r="B25" s="27"/>
      <c r="C25" s="27"/>
      <c r="D25" s="27"/>
      <c r="E25" s="27"/>
      <c r="F25" s="27"/>
      <c r="G25" s="27"/>
      <c r="H25" s="27"/>
      <c r="I25" s="27"/>
      <c r="J25" s="27"/>
      <c r="K25" s="27"/>
      <c r="L25" s="67"/>
      <c r="M25" s="67"/>
      <c r="N25" s="67"/>
      <c r="O25" s="67"/>
      <c r="P25" s="67"/>
      <c r="Q25" s="27"/>
      <c r="R25" s="22"/>
    </row>
    <row r="27" spans="1:18" ht="16.5" x14ac:dyDescent="0.3">
      <c r="F27" s="64"/>
      <c r="Q27" s="26"/>
    </row>
    <row r="28" spans="1:18" x14ac:dyDescent="0.25">
      <c r="F28" s="64"/>
    </row>
    <row r="29" spans="1:18" x14ac:dyDescent="0.25">
      <c r="F29" s="64"/>
    </row>
  </sheetData>
  <sheetProtection algorithmName="SHA-512" hashValue="UHfn224vrPKKCGaMX/siyNwz/xC2W+1eLM6xrfcL4lQKraAPQdpzzNS9bB+yM/h3OQO1LNSDZ/15gcjOAdJ7qQ==" saltValue="FU5KnW+BvR9JjoKNyDOZ0g==" spinCount="100000" sheet="1" objects="1" scenarios="1" selectLockedCells="1"/>
  <mergeCells count="2">
    <mergeCell ref="B6:Q24"/>
    <mergeCell ref="E4:M4"/>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5" tint="0.59999389629810485"/>
  </sheetPr>
  <dimension ref="A1:T36"/>
  <sheetViews>
    <sheetView zoomScale="80" zoomScaleNormal="80" workbookViewId="0">
      <selection activeCell="E15" sqref="E15:J15"/>
    </sheetView>
  </sheetViews>
  <sheetFormatPr baseColWidth="10" defaultRowHeight="15" x14ac:dyDescent="0.25"/>
  <cols>
    <col min="1" max="1" width="6.85546875" customWidth="1"/>
    <col min="2" max="2" width="14.85546875" customWidth="1"/>
    <col min="3" max="3" width="40" customWidth="1"/>
    <col min="4" max="4" width="16.85546875" customWidth="1"/>
    <col min="5" max="5" width="16.7109375" customWidth="1"/>
    <col min="6" max="6" width="18.7109375" customWidth="1"/>
    <col min="7" max="7" width="19.85546875" customWidth="1"/>
    <col min="8" max="8" width="16.140625" customWidth="1"/>
    <col min="9" max="9" width="14.85546875" customWidth="1"/>
    <col min="10" max="10" width="19.5703125" bestFit="1" customWidth="1"/>
    <col min="12" max="12" width="3.5703125" customWidth="1"/>
    <col min="16" max="16" width="20.140625" bestFit="1" customWidth="1"/>
    <col min="19" max="19" width="7.7109375" customWidth="1"/>
  </cols>
  <sheetData>
    <row r="1" spans="1:20" ht="11.1" customHeight="1" thickBot="1" x14ac:dyDescent="0.3">
      <c r="A1" s="20"/>
      <c r="B1" s="20"/>
      <c r="C1" s="20"/>
      <c r="D1" s="20"/>
      <c r="E1" s="20"/>
      <c r="F1" s="20"/>
      <c r="G1" s="20"/>
      <c r="H1" s="20"/>
      <c r="I1" s="20"/>
      <c r="J1" s="20"/>
      <c r="K1" s="19"/>
    </row>
    <row r="2" spans="1:20" ht="23.25" x14ac:dyDescent="0.25">
      <c r="A2" s="6"/>
      <c r="B2" s="177" t="s">
        <v>63</v>
      </c>
      <c r="C2" s="178"/>
      <c r="D2" s="178"/>
      <c r="E2" s="179"/>
      <c r="F2" s="7"/>
      <c r="G2" s="51"/>
      <c r="H2" s="51"/>
      <c r="I2" s="18"/>
      <c r="J2" s="61"/>
      <c r="K2" s="5"/>
    </row>
    <row r="3" spans="1:20" ht="24" customHeight="1" thickBot="1" x14ac:dyDescent="0.3">
      <c r="A3" s="6"/>
      <c r="B3" s="180"/>
      <c r="C3" s="181"/>
      <c r="D3" s="181"/>
      <c r="E3" s="182"/>
      <c r="F3" s="7"/>
      <c r="G3" s="183" t="s">
        <v>18</v>
      </c>
      <c r="H3" s="184"/>
      <c r="I3" s="184"/>
      <c r="J3" s="61" t="s">
        <v>16</v>
      </c>
      <c r="K3" s="5"/>
      <c r="N3" s="33"/>
    </row>
    <row r="4" spans="1:20" ht="25.5" customHeight="1" x14ac:dyDescent="0.25">
      <c r="A4" s="6"/>
      <c r="B4" s="6"/>
      <c r="C4" s="6"/>
      <c r="D4" s="17"/>
      <c r="E4" s="17"/>
      <c r="F4" s="7"/>
      <c r="G4" s="183" t="s">
        <v>17</v>
      </c>
      <c r="H4" s="184"/>
      <c r="I4" s="184"/>
      <c r="J4" s="61" t="s">
        <v>16</v>
      </c>
      <c r="K4" s="5"/>
      <c r="O4" s="31"/>
      <c r="P4" s="32"/>
    </row>
    <row r="5" spans="1:20" ht="57.6" customHeight="1" x14ac:dyDescent="0.25">
      <c r="A5" s="6"/>
      <c r="B5" s="6"/>
      <c r="C5" s="6"/>
      <c r="D5" s="17"/>
      <c r="E5" s="17"/>
      <c r="F5" s="7"/>
      <c r="G5" s="185" t="s">
        <v>56</v>
      </c>
      <c r="H5" s="186"/>
      <c r="I5" s="52"/>
      <c r="J5" s="61" t="s">
        <v>59</v>
      </c>
      <c r="K5" s="5"/>
      <c r="M5" s="70" t="s">
        <v>58</v>
      </c>
      <c r="N5" s="70" t="s">
        <v>59</v>
      </c>
      <c r="O5" s="31"/>
      <c r="P5" s="32"/>
    </row>
    <row r="6" spans="1:20" ht="37.5" customHeight="1" thickBot="1" x14ac:dyDescent="0.3">
      <c r="A6" s="6"/>
      <c r="B6" s="6"/>
      <c r="C6" s="6"/>
      <c r="D6" s="17"/>
      <c r="E6" s="17"/>
      <c r="F6" s="7"/>
      <c r="G6" s="186" t="s">
        <v>80</v>
      </c>
      <c r="H6" s="186"/>
      <c r="I6" s="7"/>
      <c r="J6" s="140"/>
      <c r="K6" s="5"/>
      <c r="S6" s="1"/>
    </row>
    <row r="7" spans="1:20" ht="20.45" customHeight="1" x14ac:dyDescent="0.35">
      <c r="A7" s="15"/>
      <c r="B7" s="12" t="s">
        <v>15</v>
      </c>
      <c r="C7" s="37"/>
      <c r="D7" s="16"/>
      <c r="E7" s="16"/>
      <c r="F7" s="16"/>
      <c r="G7" s="16"/>
      <c r="H7" s="16"/>
      <c r="I7" s="16"/>
      <c r="J7" s="16"/>
      <c r="K7" s="5"/>
      <c r="M7" s="156" t="s">
        <v>91</v>
      </c>
      <c r="N7" s="157"/>
      <c r="O7" s="157"/>
      <c r="P7" s="157"/>
      <c r="Q7" s="158"/>
      <c r="R7" s="46"/>
      <c r="S7" s="47"/>
    </row>
    <row r="8" spans="1:20" ht="8.4499999999999993" customHeight="1" x14ac:dyDescent="0.3">
      <c r="A8" s="15"/>
      <c r="B8" s="14"/>
      <c r="C8" s="3"/>
      <c r="D8" s="3"/>
      <c r="E8" s="6"/>
      <c r="F8" s="6"/>
      <c r="G8" s="6"/>
      <c r="H8" s="6"/>
      <c r="I8" s="6"/>
      <c r="J8" s="6"/>
      <c r="K8" s="5"/>
      <c r="M8" s="159"/>
      <c r="N8" s="160"/>
      <c r="O8" s="160"/>
      <c r="P8" s="160"/>
      <c r="Q8" s="161"/>
      <c r="R8" s="47"/>
      <c r="S8" s="47"/>
    </row>
    <row r="9" spans="1:20" ht="30.6" customHeight="1" x14ac:dyDescent="0.25">
      <c r="A9" s="8"/>
      <c r="B9" s="53"/>
      <c r="C9" s="54" t="s">
        <v>0</v>
      </c>
      <c r="D9" s="60">
        <v>0.55000000000000004</v>
      </c>
      <c r="E9" s="6"/>
      <c r="F9" s="5"/>
      <c r="G9" s="13" t="s">
        <v>19</v>
      </c>
      <c r="H9" s="60">
        <v>0</v>
      </c>
      <c r="I9" s="6"/>
      <c r="J9" s="6"/>
      <c r="K9" s="5"/>
      <c r="M9" s="159"/>
      <c r="N9" s="160"/>
      <c r="O9" s="160"/>
      <c r="P9" s="160"/>
      <c r="Q9" s="161"/>
      <c r="R9" s="47"/>
      <c r="S9" s="47"/>
      <c r="T9" s="1"/>
    </row>
    <row r="10" spans="1:20" ht="10.5" customHeight="1" x14ac:dyDescent="0.25">
      <c r="A10" s="8"/>
      <c r="B10" s="55"/>
      <c r="C10" s="56"/>
      <c r="D10" s="29"/>
      <c r="E10" s="6"/>
      <c r="F10" s="7"/>
      <c r="G10" s="28"/>
      <c r="H10" s="29"/>
      <c r="I10" s="6"/>
      <c r="J10" s="6"/>
      <c r="K10" s="5"/>
      <c r="M10" s="159"/>
      <c r="N10" s="160"/>
      <c r="O10" s="160"/>
      <c r="P10" s="160"/>
      <c r="Q10" s="161"/>
      <c r="R10" s="47"/>
      <c r="S10" s="47"/>
      <c r="T10" s="1"/>
    </row>
    <row r="11" spans="1:20" ht="30.6" customHeight="1" x14ac:dyDescent="0.25">
      <c r="A11" s="8"/>
      <c r="B11" s="165" t="s">
        <v>25</v>
      </c>
      <c r="C11" s="57" t="s">
        <v>23</v>
      </c>
      <c r="D11" s="116">
        <v>0</v>
      </c>
      <c r="E11" s="30"/>
      <c r="F11" s="7"/>
      <c r="G11" s="36"/>
      <c r="H11" s="29"/>
      <c r="I11" s="6"/>
      <c r="J11" s="6"/>
      <c r="K11" s="5"/>
      <c r="M11" s="159"/>
      <c r="N11" s="160"/>
      <c r="O11" s="160"/>
      <c r="P11" s="160"/>
      <c r="Q11" s="161"/>
      <c r="R11" s="47"/>
      <c r="S11" s="47"/>
      <c r="T11" s="1"/>
    </row>
    <row r="12" spans="1:20" ht="41.1" customHeight="1" thickBot="1" x14ac:dyDescent="0.3">
      <c r="A12" s="8"/>
      <c r="B12" s="165"/>
      <c r="C12" s="56" t="s">
        <v>22</v>
      </c>
      <c r="D12" s="115">
        <v>1E-4</v>
      </c>
      <c r="E12" s="6"/>
      <c r="F12" s="34"/>
      <c r="G12" s="28"/>
      <c r="H12" s="29"/>
      <c r="I12" s="6"/>
      <c r="J12" s="6"/>
      <c r="K12" s="5"/>
      <c r="M12" s="162"/>
      <c r="N12" s="163"/>
      <c r="O12" s="163"/>
      <c r="P12" s="163"/>
      <c r="Q12" s="164"/>
      <c r="R12" s="47"/>
      <c r="S12" s="44"/>
    </row>
    <row r="13" spans="1:20" ht="18.600000000000001" customHeight="1" x14ac:dyDescent="0.25">
      <c r="A13" s="8"/>
      <c r="B13" s="69" t="s">
        <v>55</v>
      </c>
      <c r="C13" s="58"/>
      <c r="D13" s="6"/>
      <c r="E13" s="6"/>
      <c r="F13" s="6"/>
      <c r="G13" s="6"/>
      <c r="H13" s="6"/>
      <c r="I13" s="6"/>
      <c r="J13" s="6"/>
      <c r="K13" s="5"/>
      <c r="M13" s="47"/>
      <c r="N13" s="47"/>
      <c r="O13" s="47"/>
      <c r="P13" s="47"/>
      <c r="Q13" s="47"/>
      <c r="R13" s="47"/>
      <c r="S13" s="44"/>
    </row>
    <row r="14" spans="1:20" ht="14.45" customHeight="1" x14ac:dyDescent="0.25">
      <c r="A14" s="8"/>
      <c r="B14" s="165" t="s">
        <v>24</v>
      </c>
      <c r="C14" s="58"/>
      <c r="D14" s="9" t="s">
        <v>14</v>
      </c>
      <c r="E14" s="9" t="s">
        <v>13</v>
      </c>
      <c r="F14" s="9" t="s">
        <v>12</v>
      </c>
      <c r="G14" s="9" t="s">
        <v>11</v>
      </c>
      <c r="H14" s="9" t="s">
        <v>10</v>
      </c>
      <c r="I14" s="9" t="s">
        <v>27</v>
      </c>
      <c r="J14" s="9" t="s">
        <v>28</v>
      </c>
      <c r="K14" s="5"/>
      <c r="M14" s="47"/>
      <c r="N14" s="47"/>
      <c r="O14" s="47"/>
      <c r="P14" s="47"/>
      <c r="Q14" s="47"/>
      <c r="R14" s="47"/>
      <c r="S14" s="44"/>
      <c r="T14" s="1"/>
    </row>
    <row r="15" spans="1:20" x14ac:dyDescent="0.25">
      <c r="A15" s="8"/>
      <c r="B15" s="165"/>
      <c r="C15" s="58" t="s">
        <v>26</v>
      </c>
      <c r="D15" s="62" t="s">
        <v>44</v>
      </c>
      <c r="E15" s="62" t="s">
        <v>44</v>
      </c>
      <c r="F15" s="62" t="s">
        <v>38</v>
      </c>
      <c r="G15" s="62" t="s">
        <v>36</v>
      </c>
      <c r="H15" s="62" t="s">
        <v>39</v>
      </c>
      <c r="I15" s="62" t="s">
        <v>44</v>
      </c>
      <c r="J15" s="62" t="s">
        <v>44</v>
      </c>
      <c r="K15" s="5"/>
      <c r="L15" s="23"/>
      <c r="M15" s="44"/>
      <c r="N15" s="44"/>
      <c r="O15" s="44"/>
      <c r="P15" s="44"/>
      <c r="Q15" s="44"/>
      <c r="R15" s="44"/>
      <c r="S15" s="44"/>
      <c r="T15" s="1"/>
    </row>
    <row r="16" spans="1:20" x14ac:dyDescent="0.25">
      <c r="A16" s="8"/>
      <c r="B16" s="165"/>
      <c r="C16" s="55" t="s">
        <v>9</v>
      </c>
      <c r="D16" s="63">
        <v>0</v>
      </c>
      <c r="E16" s="63">
        <v>0</v>
      </c>
      <c r="F16" s="63">
        <v>0</v>
      </c>
      <c r="G16" s="63">
        <v>0</v>
      </c>
      <c r="H16" s="63">
        <v>0</v>
      </c>
      <c r="I16" s="63">
        <v>0</v>
      </c>
      <c r="J16" s="63">
        <v>0</v>
      </c>
      <c r="K16" s="5"/>
      <c r="M16" s="44"/>
      <c r="N16" s="44"/>
      <c r="O16" s="44"/>
      <c r="P16" s="44"/>
      <c r="Q16" s="44"/>
      <c r="R16" s="44"/>
      <c r="S16" s="44"/>
    </row>
    <row r="17" spans="1:19" x14ac:dyDescent="0.25">
      <c r="A17" s="8"/>
      <c r="B17" s="165"/>
      <c r="C17" s="55" t="s">
        <v>8</v>
      </c>
      <c r="D17" s="77">
        <f>VLOOKUP(D15,'Facteurs d''émissions'!$B2:$C18,2,FALSE)</f>
        <v>150</v>
      </c>
      <c r="E17" s="77">
        <f>VLOOKUP(E15,'Facteurs d''émissions'!$B2:$C18,2,FALSE)</f>
        <v>150</v>
      </c>
      <c r="F17" s="77">
        <f>VLOOKUP(F15,'Facteurs d''émissions'!$B2:$C18,2,FALSE)</f>
        <v>266</v>
      </c>
      <c r="G17" s="77">
        <f>VLOOKUP(G15,'Facteurs d''émissions'!$B2:$C18,2,FALSE)</f>
        <v>268</v>
      </c>
      <c r="H17" s="77">
        <f>VLOOKUP(H15,'Facteurs d''émissions'!$B2:$C18,2,FALSE)</f>
        <v>282</v>
      </c>
      <c r="I17" s="77">
        <f>VLOOKUP(I15,'Facteurs d''émissions'!$B2:$C18,2,FALSE)</f>
        <v>150</v>
      </c>
      <c r="J17" s="77">
        <f>VLOOKUP(J15,'Facteurs d''émissions'!$B2:$C18,2,FALSE)</f>
        <v>150</v>
      </c>
      <c r="K17" s="5"/>
      <c r="M17" s="44"/>
      <c r="N17" s="44"/>
      <c r="O17" s="44"/>
      <c r="P17" s="44"/>
      <c r="Q17" s="44"/>
      <c r="R17" s="44"/>
      <c r="S17" s="44"/>
    </row>
    <row r="18" spans="1:19" x14ac:dyDescent="0.25">
      <c r="A18" s="8"/>
      <c r="B18" s="73"/>
      <c r="C18" s="55"/>
      <c r="D18" s="71"/>
      <c r="E18" s="72"/>
      <c r="F18" s="72"/>
      <c r="G18" s="72"/>
      <c r="H18" s="72"/>
      <c r="I18" s="72"/>
      <c r="J18" s="72"/>
      <c r="K18" s="5"/>
      <c r="M18" s="44"/>
      <c r="N18" s="44"/>
      <c r="O18" s="44"/>
      <c r="P18" s="44"/>
      <c r="Q18" s="44"/>
      <c r="R18" s="44"/>
      <c r="S18" s="44"/>
    </row>
    <row r="19" spans="1:19" ht="14.45" customHeight="1" x14ac:dyDescent="0.25">
      <c r="A19" s="8"/>
      <c r="B19" s="73"/>
      <c r="C19" s="55"/>
      <c r="D19" s="165" t="s">
        <v>88</v>
      </c>
      <c r="E19" t="s">
        <v>90</v>
      </c>
      <c r="G19" s="74">
        <v>0</v>
      </c>
      <c r="H19" s="72"/>
      <c r="I19" s="72"/>
      <c r="J19" s="72"/>
      <c r="K19" s="5"/>
      <c r="M19" s="44"/>
      <c r="N19" s="44"/>
      <c r="O19" s="44"/>
      <c r="P19" s="44"/>
      <c r="Q19" s="44"/>
      <c r="R19" s="44"/>
      <c r="S19" s="44"/>
    </row>
    <row r="20" spans="1:19" x14ac:dyDescent="0.25">
      <c r="A20" s="8"/>
      <c r="B20" s="55"/>
      <c r="C20" s="55"/>
      <c r="D20" s="165"/>
      <c r="E20" t="s">
        <v>89</v>
      </c>
      <c r="G20" s="74">
        <v>0</v>
      </c>
      <c r="H20" s="7"/>
      <c r="I20" s="7"/>
      <c r="J20" s="7"/>
      <c r="K20" s="5"/>
      <c r="M20" s="44"/>
      <c r="N20" s="44"/>
      <c r="O20" s="44"/>
      <c r="P20" s="44"/>
      <c r="Q20" s="44"/>
      <c r="R20" s="44"/>
      <c r="S20" s="44"/>
    </row>
    <row r="21" spans="1:19" ht="9" customHeight="1" x14ac:dyDescent="0.25">
      <c r="A21" s="8"/>
      <c r="B21" s="55"/>
      <c r="C21" s="55"/>
      <c r="D21" s="55"/>
      <c r="E21" s="7"/>
      <c r="F21" s="7"/>
      <c r="G21" s="7"/>
      <c r="H21" s="7"/>
      <c r="I21" s="7"/>
      <c r="J21" s="7"/>
      <c r="K21" s="5"/>
      <c r="M21" s="44"/>
      <c r="N21" s="44"/>
      <c r="O21" s="44"/>
      <c r="P21" s="44"/>
      <c r="Q21" s="44"/>
      <c r="R21" s="44"/>
      <c r="S21" s="44"/>
    </row>
    <row r="22" spans="1:19" ht="7.5" customHeight="1" thickBot="1" x14ac:dyDescent="0.3">
      <c r="A22" s="8"/>
      <c r="B22" s="55"/>
      <c r="C22" s="58"/>
      <c r="D22" s="6"/>
      <c r="E22" s="6"/>
      <c r="F22" s="6"/>
      <c r="G22" s="6"/>
      <c r="H22" s="6"/>
      <c r="I22" s="6"/>
      <c r="J22" s="6"/>
      <c r="K22" s="5"/>
      <c r="M22" s="44"/>
      <c r="N22" s="44"/>
      <c r="O22" s="44"/>
      <c r="P22" s="44"/>
      <c r="Q22" s="44"/>
      <c r="R22" s="44"/>
      <c r="S22" s="44"/>
    </row>
    <row r="23" spans="1:19" ht="32.25" thickBot="1" x14ac:dyDescent="0.3">
      <c r="A23" s="8"/>
      <c r="B23" s="55"/>
      <c r="C23" s="59" t="s">
        <v>20</v>
      </c>
      <c r="D23" s="78">
        <f>IF(G19=0,(((1-H9)*((D16*D17)+(E16*E17)+(F16*F17)+(G16*G17)+(H16*H17)))/D9),(((1-H9)*((D16*D17)+(E16*E17)+(F16*F17)+(G16*G17)+(H16*H17)))/D9)*G19/(G19+G20))</f>
        <v>0</v>
      </c>
      <c r="E23" s="79">
        <f>IF(G19=0,(1-H9)*(D11/D12)*0.0036/D9,((1-H9)*(D11/D12)*0.0036/D9)*G19/(G19+G20))</f>
        <v>0</v>
      </c>
      <c r="F23" s="80">
        <f>IF(E23 &gt; 0,E23,D23)</f>
        <v>0</v>
      </c>
      <c r="G23" s="81" t="str">
        <f>IF(F23&lt;=550,"Certification possible","")</f>
        <v>Certification possible</v>
      </c>
      <c r="H23" s="81" t="str">
        <f>IF(F23&gt;550,"Certification impossible"," ")</f>
        <v xml:space="preserve"> </v>
      </c>
      <c r="I23" s="82"/>
      <c r="J23" s="6"/>
      <c r="K23" s="5"/>
    </row>
    <row r="24" spans="1:19" x14ac:dyDescent="0.25">
      <c r="A24" s="8"/>
      <c r="B24" s="7"/>
      <c r="C24" s="6"/>
      <c r="D24" s="35"/>
      <c r="E24" s="6"/>
      <c r="F24" s="6"/>
      <c r="G24" s="6"/>
      <c r="H24" s="6"/>
      <c r="I24" s="6"/>
      <c r="J24" s="6"/>
      <c r="K24" s="5"/>
    </row>
    <row r="25" spans="1:19" ht="21" customHeight="1" x14ac:dyDescent="0.35">
      <c r="A25" s="8"/>
      <c r="B25" s="38" t="s">
        <v>7</v>
      </c>
      <c r="C25" s="11"/>
      <c r="D25" s="176"/>
      <c r="E25" s="176"/>
      <c r="F25" s="176"/>
      <c r="G25" s="176"/>
      <c r="H25" s="176"/>
      <c r="I25" s="176"/>
      <c r="J25" s="176"/>
      <c r="K25" s="5"/>
    </row>
    <row r="26" spans="1:19" ht="21" customHeight="1" x14ac:dyDescent="0.3">
      <c r="A26" s="8"/>
      <c r="B26" s="38"/>
      <c r="C26" s="68" t="s">
        <v>53</v>
      </c>
      <c r="D26" s="75"/>
      <c r="E26" s="75"/>
      <c r="F26" s="75"/>
      <c r="G26" s="75"/>
      <c r="H26" s="75"/>
      <c r="I26" s="75"/>
      <c r="J26" s="75"/>
      <c r="K26" s="5"/>
    </row>
    <row r="27" spans="1:19" ht="9.9499999999999993" customHeight="1" x14ac:dyDescent="0.25">
      <c r="A27" s="8"/>
      <c r="B27" s="7"/>
      <c r="C27" s="6"/>
      <c r="D27" s="6"/>
      <c r="E27" s="6"/>
      <c r="F27" s="6"/>
      <c r="G27" s="6"/>
      <c r="H27" s="6"/>
      <c r="I27" s="6"/>
      <c r="J27" s="6"/>
      <c r="K27" s="5"/>
      <c r="P27" s="33"/>
    </row>
    <row r="28" spans="1:19" x14ac:dyDescent="0.25">
      <c r="A28" s="8"/>
      <c r="B28" s="7"/>
      <c r="C28" s="10" t="s">
        <v>6</v>
      </c>
      <c r="D28" s="85">
        <v>1</v>
      </c>
      <c r="E28" s="6"/>
      <c r="F28" s="6"/>
      <c r="G28" s="6"/>
      <c r="H28" s="6"/>
      <c r="I28" s="6"/>
      <c r="J28" s="6"/>
      <c r="K28" s="5"/>
    </row>
    <row r="29" spans="1:19" ht="9.9499999999999993" customHeight="1" x14ac:dyDescent="0.25">
      <c r="A29" s="8"/>
      <c r="B29" s="7"/>
      <c r="C29" s="6"/>
      <c r="D29" s="6"/>
      <c r="E29" s="6"/>
      <c r="F29" s="6"/>
      <c r="G29" s="6"/>
      <c r="H29" s="6"/>
      <c r="I29" s="6"/>
      <c r="J29" s="6"/>
      <c r="K29" s="5"/>
    </row>
    <row r="30" spans="1:19" x14ac:dyDescent="0.25">
      <c r="A30" s="8"/>
      <c r="B30" s="7"/>
      <c r="C30" s="6"/>
      <c r="D30" s="9" t="s">
        <v>5</v>
      </c>
      <c r="E30" s="9" t="s">
        <v>4</v>
      </c>
      <c r="F30" s="9" t="s">
        <v>3</v>
      </c>
      <c r="G30" s="6"/>
      <c r="H30" s="6"/>
      <c r="I30" s="6"/>
      <c r="J30" s="6"/>
      <c r="K30" s="5"/>
    </row>
    <row r="31" spans="1:19" x14ac:dyDescent="0.25">
      <c r="A31" s="8"/>
      <c r="B31" s="7"/>
      <c r="C31" s="6" t="s">
        <v>2</v>
      </c>
      <c r="D31" s="62">
        <v>5</v>
      </c>
      <c r="E31" s="62">
        <v>5</v>
      </c>
      <c r="F31" s="62">
        <v>5</v>
      </c>
      <c r="G31" s="6"/>
      <c r="H31" s="6"/>
      <c r="I31" s="6"/>
      <c r="J31" s="6"/>
      <c r="K31" s="5"/>
    </row>
    <row r="32" spans="1:19" x14ac:dyDescent="0.25">
      <c r="A32" s="8"/>
      <c r="B32" s="7"/>
      <c r="C32" s="6" t="s">
        <v>1</v>
      </c>
      <c r="D32" s="62">
        <v>10</v>
      </c>
      <c r="E32" s="62">
        <v>0</v>
      </c>
      <c r="F32" s="62">
        <v>0</v>
      </c>
      <c r="G32" s="6"/>
      <c r="H32" s="6"/>
      <c r="I32" s="6"/>
      <c r="J32" s="6"/>
      <c r="K32" s="5"/>
    </row>
    <row r="33" spans="1:16" ht="15.75" thickBot="1" x14ac:dyDescent="0.3">
      <c r="A33" s="8"/>
      <c r="B33" s="7"/>
      <c r="C33" s="6"/>
      <c r="D33" s="6"/>
      <c r="E33" s="6"/>
      <c r="F33" s="6"/>
      <c r="G33" s="6"/>
      <c r="H33" s="6"/>
      <c r="I33" s="6"/>
      <c r="J33" s="6"/>
      <c r="K33" s="5"/>
      <c r="P33" s="33"/>
    </row>
    <row r="34" spans="1:16" ht="10.5" hidden="1" customHeight="1" thickBot="1" x14ac:dyDescent="0.3">
      <c r="A34" s="8"/>
      <c r="B34" s="7"/>
      <c r="C34" s="6"/>
      <c r="D34" s="6"/>
      <c r="E34" s="6"/>
      <c r="F34" s="6"/>
      <c r="G34" s="6"/>
      <c r="H34" s="6"/>
      <c r="I34" s="6"/>
      <c r="J34" s="6"/>
      <c r="K34" s="5"/>
    </row>
    <row r="35" spans="1:16" ht="32.25" thickBot="1" x14ac:dyDescent="0.3">
      <c r="A35" s="8"/>
      <c r="B35" s="7"/>
      <c r="C35" s="21" t="s">
        <v>21</v>
      </c>
      <c r="D35" s="83">
        <f>IF(E32=0,1/D28*((D23*D31)/D32),IF(F32=0,1/D28*(((D23*D31)/D32)+((D23*E31)/E32)),1/D28*(((D23*D31)/D32)+((D23*E31)/E32)+((D23*F31)/F32))))</f>
        <v>0</v>
      </c>
      <c r="E35" s="79">
        <f>IF(E32=0,1/D28*((E23*D31)/D32),IF(F32=0,1/D28*(((E23*D31)/D32)+((E23*E31)/E32)),1/D28*(((E23*D31)/D32)+((E23*E31)/E32)+((E23*F31)/F32))))</f>
        <v>0</v>
      </c>
      <c r="F35" s="84">
        <f>IF(E35 &gt; 0,E35,D35)</f>
        <v>0</v>
      </c>
      <c r="G35" s="81" t="str">
        <f>IF(F35 &lt;= 350,"Certification possible"," ")</f>
        <v>Certification possible</v>
      </c>
      <c r="H35" s="81" t="str">
        <f>IF(F35 &gt; 350,"Certification impossible"," ")</f>
        <v xml:space="preserve"> </v>
      </c>
      <c r="I35" s="82"/>
      <c r="J35" s="6"/>
      <c r="K35" s="5"/>
      <c r="M35" s="45"/>
    </row>
    <row r="36" spans="1:16" x14ac:dyDescent="0.25">
      <c r="A36" s="4"/>
      <c r="B36" s="3"/>
      <c r="C36" s="3"/>
      <c r="D36" s="3"/>
      <c r="E36" s="3"/>
      <c r="F36" s="3"/>
      <c r="G36" s="3"/>
      <c r="H36" s="3"/>
      <c r="I36" s="3"/>
      <c r="J36" s="3"/>
      <c r="K36" s="2"/>
    </row>
  </sheetData>
  <sheetProtection algorithmName="SHA-512" hashValue="C08vFKvdlASSrvHLK0Tr6sp4MzVIxP0AXhHI4nUiObyICAP0M6JyCh9NFyZpY7MpO3DGirEUnf8EIP9vuCGUxw==" saltValue="j+ESGd8mT8U4NScXSaPinA==" spinCount="100000" sheet="1" objects="1" scenarios="1" selectLockedCells="1"/>
  <mergeCells count="10">
    <mergeCell ref="B2:E3"/>
    <mergeCell ref="G3:I3"/>
    <mergeCell ref="G4:I4"/>
    <mergeCell ref="G5:H5"/>
    <mergeCell ref="G6:H6"/>
    <mergeCell ref="M7:Q12"/>
    <mergeCell ref="B11:B12"/>
    <mergeCell ref="B14:B17"/>
    <mergeCell ref="D19:D20"/>
    <mergeCell ref="D25:J25"/>
  </mergeCells>
  <conditionalFormatting sqref="H23">
    <cfRule type="cellIs" dxfId="71" priority="10" operator="equal">
      <formula>" "</formula>
    </cfRule>
    <cfRule type="cellIs" dxfId="70" priority="11" operator="greaterThan">
      <formula>0</formula>
    </cfRule>
  </conditionalFormatting>
  <conditionalFormatting sqref="H35">
    <cfRule type="cellIs" dxfId="69" priority="8" operator="equal">
      <formula>" "</formula>
    </cfRule>
    <cfRule type="cellIs" dxfId="68" priority="9" operator="greaterThan">
      <formula>0</formula>
    </cfRule>
  </conditionalFormatting>
  <conditionalFormatting sqref="G35">
    <cfRule type="cellIs" dxfId="67" priority="6" operator="equal">
      <formula>" "</formula>
    </cfRule>
    <cfRule type="cellIs" dxfId="66" priority="7" operator="greaterThan">
      <formula>0</formula>
    </cfRule>
  </conditionalFormatting>
  <conditionalFormatting sqref="D23">
    <cfRule type="cellIs" dxfId="65" priority="5" operator="equal">
      <formula>0</formula>
    </cfRule>
  </conditionalFormatting>
  <conditionalFormatting sqref="E23">
    <cfRule type="cellIs" dxfId="64" priority="4" operator="equal">
      <formula>0</formula>
    </cfRule>
  </conditionalFormatting>
  <conditionalFormatting sqref="G23">
    <cfRule type="containsBlanks" dxfId="63" priority="12">
      <formula>LEN(TRIM(G23))=0</formula>
    </cfRule>
    <cfRule type="notContainsBlanks" dxfId="62" priority="1">
      <formula>LEN(TRIM(G23))&gt;0</formula>
    </cfRule>
  </conditionalFormatting>
  <conditionalFormatting sqref="E35">
    <cfRule type="cellIs" dxfId="61" priority="3" operator="equal">
      <formula>0</formula>
    </cfRule>
  </conditionalFormatting>
  <conditionalFormatting sqref="D35">
    <cfRule type="cellIs" dxfId="60" priority="2" operator="equal">
      <formula>0</formula>
    </cfRule>
  </conditionalFormatting>
  <dataValidations count="1">
    <dataValidation type="list" allowBlank="1" showInputMessage="1" showErrorMessage="1" sqref="J5" xr:uid="{00000000-0002-0000-0900-000000000000}">
      <formula1>$M$5:$N$5</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A7E510BC-D1D4-4AD4-8BC5-9B7176EC3C09}">
          <x14:formula1>
            <xm:f>'Facteurs d''émissions'!$B$2:$B$18</xm:f>
          </x14:formula1>
          <xm:sqref>D15:J15</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5" tint="0.59999389629810485"/>
  </sheetPr>
  <dimension ref="A1:T36"/>
  <sheetViews>
    <sheetView zoomScale="80" zoomScaleNormal="80" workbookViewId="0">
      <selection activeCell="E15" sqref="E15:J15"/>
    </sheetView>
  </sheetViews>
  <sheetFormatPr baseColWidth="10" defaultColWidth="10.85546875" defaultRowHeight="15" x14ac:dyDescent="0.25"/>
  <cols>
    <col min="1" max="1" width="6.85546875" style="104" customWidth="1"/>
    <col min="2" max="2" width="14.85546875" style="104" customWidth="1"/>
    <col min="3" max="3" width="40" style="104" customWidth="1"/>
    <col min="4" max="4" width="16.85546875" style="104" customWidth="1"/>
    <col min="5" max="5" width="16.7109375" style="104" customWidth="1"/>
    <col min="6" max="6" width="18.7109375" style="104" customWidth="1"/>
    <col min="7" max="7" width="19.85546875" style="104" customWidth="1"/>
    <col min="8" max="8" width="16.140625" style="104" customWidth="1"/>
    <col min="9" max="9" width="14.85546875" style="104" customWidth="1"/>
    <col min="10" max="10" width="19.5703125" style="104" bestFit="1" customWidth="1"/>
    <col min="11" max="11" width="10.85546875" style="104"/>
    <col min="12" max="12" width="3.5703125" style="104" customWidth="1"/>
    <col min="13" max="15" width="10.85546875" style="104"/>
    <col min="16" max="16" width="20.140625" style="104" bestFit="1" customWidth="1"/>
    <col min="17" max="18" width="10.85546875" style="104"/>
    <col min="19" max="19" width="7.7109375" style="104" customWidth="1"/>
    <col min="20" max="16384" width="10.85546875" style="104"/>
  </cols>
  <sheetData>
    <row r="1" spans="1:20" ht="11.1" customHeight="1" thickBot="1" x14ac:dyDescent="0.3">
      <c r="A1" s="86"/>
      <c r="B1" s="86"/>
      <c r="C1" s="86"/>
      <c r="D1" s="86"/>
      <c r="E1" s="86"/>
      <c r="F1" s="86"/>
      <c r="G1" s="86"/>
      <c r="H1" s="86"/>
      <c r="I1" s="86"/>
      <c r="J1" s="86"/>
      <c r="K1" s="113"/>
    </row>
    <row r="2" spans="1:20" ht="23.25" x14ac:dyDescent="0.25">
      <c r="A2" s="58"/>
      <c r="B2" s="166" t="s">
        <v>64</v>
      </c>
      <c r="C2" s="167"/>
      <c r="D2" s="167"/>
      <c r="E2" s="168"/>
      <c r="F2" s="55"/>
      <c r="G2" s="87"/>
      <c r="H2" s="87"/>
      <c r="I2" s="88"/>
      <c r="J2" s="88"/>
      <c r="K2" s="53"/>
    </row>
    <row r="3" spans="1:20" ht="24" customHeight="1" thickBot="1" x14ac:dyDescent="0.3">
      <c r="A3" s="58"/>
      <c r="B3" s="169"/>
      <c r="C3" s="170"/>
      <c r="D3" s="170"/>
      <c r="E3" s="171"/>
      <c r="F3" s="55"/>
      <c r="G3" s="174" t="s">
        <v>18</v>
      </c>
      <c r="H3" s="175"/>
      <c r="I3" s="175"/>
      <c r="J3" s="61" t="s">
        <v>16</v>
      </c>
      <c r="K3" s="53"/>
      <c r="N3" s="117"/>
    </row>
    <row r="4" spans="1:20" ht="25.5" customHeight="1" x14ac:dyDescent="0.25">
      <c r="A4" s="58"/>
      <c r="B4" s="58"/>
      <c r="C4" s="58"/>
      <c r="D4" s="89"/>
      <c r="E4" s="89"/>
      <c r="F4" s="55"/>
      <c r="G4" s="174" t="s">
        <v>17</v>
      </c>
      <c r="H4" s="175"/>
      <c r="I4" s="175"/>
      <c r="J4" s="61" t="s">
        <v>16</v>
      </c>
      <c r="K4" s="53"/>
      <c r="O4" s="118"/>
      <c r="P4" s="119"/>
    </row>
    <row r="5" spans="1:20" ht="57.6" customHeight="1" x14ac:dyDescent="0.25">
      <c r="A5" s="58"/>
      <c r="B5" s="58"/>
      <c r="C5" s="58"/>
      <c r="D5" s="89"/>
      <c r="E5" s="89"/>
      <c r="F5" s="55"/>
      <c r="G5" s="172" t="s">
        <v>56</v>
      </c>
      <c r="H5" s="173"/>
      <c r="I5" s="90"/>
      <c r="J5" s="61" t="s">
        <v>59</v>
      </c>
      <c r="K5" s="53"/>
      <c r="M5" s="120" t="s">
        <v>58</v>
      </c>
      <c r="N5" s="120" t="s">
        <v>59</v>
      </c>
      <c r="O5" s="118"/>
      <c r="P5" s="119"/>
    </row>
    <row r="6" spans="1:20" ht="37.5" customHeight="1" thickBot="1" x14ac:dyDescent="0.3">
      <c r="A6" s="58"/>
      <c r="B6" s="58"/>
      <c r="C6" s="58"/>
      <c r="D6" s="89"/>
      <c r="E6" s="89"/>
      <c r="F6" s="55"/>
      <c r="G6" s="173" t="s">
        <v>80</v>
      </c>
      <c r="H6" s="173"/>
      <c r="I6" s="55"/>
      <c r="J6" s="140"/>
      <c r="K6" s="53"/>
      <c r="S6" s="121"/>
    </row>
    <row r="7" spans="1:20" ht="20.45" customHeight="1" x14ac:dyDescent="0.35">
      <c r="A7" s="91"/>
      <c r="B7" s="92" t="s">
        <v>15</v>
      </c>
      <c r="C7" s="93"/>
      <c r="D7" s="94"/>
      <c r="E7" s="94"/>
      <c r="F7" s="94"/>
      <c r="G7" s="94"/>
      <c r="H7" s="94"/>
      <c r="I7" s="94"/>
      <c r="J7" s="94"/>
      <c r="K7" s="53"/>
      <c r="M7" s="187" t="s">
        <v>91</v>
      </c>
      <c r="N7" s="188"/>
      <c r="O7" s="188"/>
      <c r="P7" s="188"/>
      <c r="Q7" s="189"/>
      <c r="R7" s="122"/>
      <c r="S7" s="123"/>
    </row>
    <row r="8" spans="1:20" ht="8.4499999999999993" customHeight="1" x14ac:dyDescent="0.3">
      <c r="A8" s="91"/>
      <c r="B8" s="95"/>
      <c r="C8" s="96"/>
      <c r="D8" s="96"/>
      <c r="E8" s="58"/>
      <c r="F8" s="58"/>
      <c r="G8" s="58"/>
      <c r="H8" s="58"/>
      <c r="I8" s="58"/>
      <c r="J8" s="58"/>
      <c r="K8" s="53"/>
      <c r="M8" s="190"/>
      <c r="N8" s="191"/>
      <c r="O8" s="191"/>
      <c r="P8" s="191"/>
      <c r="Q8" s="192"/>
      <c r="R8" s="123"/>
      <c r="S8" s="123"/>
    </row>
    <row r="9" spans="1:20" ht="30.6" customHeight="1" x14ac:dyDescent="0.25">
      <c r="A9" s="97"/>
      <c r="B9" s="53"/>
      <c r="C9" s="54" t="s">
        <v>0</v>
      </c>
      <c r="D9" s="60">
        <v>0.55000000000000004</v>
      </c>
      <c r="E9" s="58"/>
      <c r="F9" s="53"/>
      <c r="G9" s="124" t="s">
        <v>19</v>
      </c>
      <c r="H9" s="60">
        <v>0</v>
      </c>
      <c r="I9" s="58"/>
      <c r="J9" s="58"/>
      <c r="K9" s="53"/>
      <c r="M9" s="190"/>
      <c r="N9" s="191"/>
      <c r="O9" s="191"/>
      <c r="P9" s="191"/>
      <c r="Q9" s="192"/>
      <c r="R9" s="123"/>
      <c r="S9" s="123"/>
      <c r="T9" s="121"/>
    </row>
    <row r="10" spans="1:20" ht="10.5" customHeight="1" x14ac:dyDescent="0.25">
      <c r="A10" s="97"/>
      <c r="B10" s="55"/>
      <c r="C10" s="56"/>
      <c r="D10" s="101"/>
      <c r="E10" s="58"/>
      <c r="F10" s="55"/>
      <c r="G10" s="100"/>
      <c r="H10" s="101"/>
      <c r="I10" s="58"/>
      <c r="J10" s="58"/>
      <c r="K10" s="53"/>
      <c r="M10" s="190"/>
      <c r="N10" s="191"/>
      <c r="O10" s="191"/>
      <c r="P10" s="191"/>
      <c r="Q10" s="192"/>
      <c r="R10" s="123"/>
      <c r="S10" s="123"/>
      <c r="T10" s="121"/>
    </row>
    <row r="11" spans="1:20" ht="30.6" customHeight="1" x14ac:dyDescent="0.25">
      <c r="A11" s="97"/>
      <c r="B11" s="165" t="s">
        <v>25</v>
      </c>
      <c r="C11" s="57" t="s">
        <v>23</v>
      </c>
      <c r="D11" s="116">
        <v>0</v>
      </c>
      <c r="E11" s="98"/>
      <c r="F11" s="55"/>
      <c r="G11" s="102"/>
      <c r="H11" s="101"/>
      <c r="I11" s="58"/>
      <c r="J11" s="58"/>
      <c r="K11" s="53"/>
      <c r="M11" s="190"/>
      <c r="N11" s="191"/>
      <c r="O11" s="191"/>
      <c r="P11" s="191"/>
      <c r="Q11" s="192"/>
      <c r="R11" s="123"/>
      <c r="S11" s="123"/>
      <c r="T11" s="121"/>
    </row>
    <row r="12" spans="1:20" ht="41.1" customHeight="1" thickBot="1" x14ac:dyDescent="0.3">
      <c r="A12" s="97"/>
      <c r="B12" s="165"/>
      <c r="C12" s="56" t="s">
        <v>22</v>
      </c>
      <c r="D12" s="115">
        <v>1E-4</v>
      </c>
      <c r="E12" s="58"/>
      <c r="F12" s="99"/>
      <c r="G12" s="100"/>
      <c r="H12" s="101"/>
      <c r="I12" s="58"/>
      <c r="J12" s="58"/>
      <c r="K12" s="53"/>
      <c r="M12" s="193"/>
      <c r="N12" s="194"/>
      <c r="O12" s="194"/>
      <c r="P12" s="194"/>
      <c r="Q12" s="195"/>
      <c r="R12" s="123"/>
      <c r="S12" s="125"/>
    </row>
    <row r="13" spans="1:20" ht="18.600000000000001" customHeight="1" x14ac:dyDescent="0.25">
      <c r="A13" s="97"/>
      <c r="B13" s="69" t="s">
        <v>55</v>
      </c>
      <c r="C13" s="58"/>
      <c r="D13" s="58"/>
      <c r="E13" s="58"/>
      <c r="F13" s="58"/>
      <c r="G13" s="58"/>
      <c r="H13" s="58"/>
      <c r="I13" s="58"/>
      <c r="J13" s="58"/>
      <c r="K13" s="53"/>
      <c r="M13" s="123"/>
      <c r="N13" s="123"/>
      <c r="O13" s="123"/>
      <c r="P13" s="123"/>
      <c r="Q13" s="123"/>
      <c r="R13" s="123"/>
      <c r="S13" s="125"/>
    </row>
    <row r="14" spans="1:20" ht="14.45" customHeight="1" x14ac:dyDescent="0.25">
      <c r="A14" s="97"/>
      <c r="B14" s="165" t="s">
        <v>24</v>
      </c>
      <c r="C14" s="58"/>
      <c r="D14" s="76" t="s">
        <v>14</v>
      </c>
      <c r="E14" s="76" t="s">
        <v>13</v>
      </c>
      <c r="F14" s="76" t="s">
        <v>12</v>
      </c>
      <c r="G14" s="76" t="s">
        <v>11</v>
      </c>
      <c r="H14" s="76" t="s">
        <v>10</v>
      </c>
      <c r="I14" s="76" t="s">
        <v>27</v>
      </c>
      <c r="J14" s="76" t="s">
        <v>28</v>
      </c>
      <c r="K14" s="53"/>
      <c r="M14" s="123"/>
      <c r="N14" s="123"/>
      <c r="O14" s="123"/>
      <c r="P14" s="123"/>
      <c r="Q14" s="123"/>
      <c r="R14" s="123"/>
      <c r="S14" s="125"/>
      <c r="T14" s="121"/>
    </row>
    <row r="15" spans="1:20" x14ac:dyDescent="0.25">
      <c r="A15" s="97"/>
      <c r="B15" s="165"/>
      <c r="C15" s="58" t="s">
        <v>26</v>
      </c>
      <c r="D15" s="62" t="s">
        <v>44</v>
      </c>
      <c r="E15" s="62" t="s">
        <v>44</v>
      </c>
      <c r="F15" s="62" t="s">
        <v>38</v>
      </c>
      <c r="G15" s="62" t="s">
        <v>36</v>
      </c>
      <c r="H15" s="62" t="s">
        <v>39</v>
      </c>
      <c r="I15" s="62" t="s">
        <v>44</v>
      </c>
      <c r="J15" s="62" t="s">
        <v>44</v>
      </c>
      <c r="K15" s="53"/>
      <c r="L15" s="126"/>
      <c r="M15" s="125"/>
      <c r="N15" s="125"/>
      <c r="O15" s="125"/>
      <c r="P15" s="125"/>
      <c r="Q15" s="125"/>
      <c r="R15" s="125"/>
      <c r="S15" s="125"/>
      <c r="T15" s="121"/>
    </row>
    <row r="16" spans="1:20" x14ac:dyDescent="0.25">
      <c r="A16" s="97"/>
      <c r="B16" s="165"/>
      <c r="C16" s="55" t="s">
        <v>9</v>
      </c>
      <c r="D16" s="63">
        <v>0</v>
      </c>
      <c r="E16" s="63">
        <v>0</v>
      </c>
      <c r="F16" s="63">
        <v>0</v>
      </c>
      <c r="G16" s="63">
        <v>0</v>
      </c>
      <c r="H16" s="63">
        <v>0</v>
      </c>
      <c r="I16" s="63">
        <v>0</v>
      </c>
      <c r="J16" s="63">
        <v>0</v>
      </c>
      <c r="K16" s="53"/>
      <c r="M16" s="125"/>
      <c r="N16" s="125"/>
      <c r="O16" s="125"/>
      <c r="P16" s="125"/>
      <c r="Q16" s="125"/>
      <c r="R16" s="125"/>
      <c r="S16" s="125"/>
    </row>
    <row r="17" spans="1:19" x14ac:dyDescent="0.25">
      <c r="A17" s="97"/>
      <c r="B17" s="165"/>
      <c r="C17" s="55" t="s">
        <v>8</v>
      </c>
      <c r="D17" s="77">
        <f>VLOOKUP(D15,'Facteurs d''émissions'!$B2:$C18,2,FALSE)</f>
        <v>150</v>
      </c>
      <c r="E17" s="77">
        <f>VLOOKUP(E15,'Facteurs d''émissions'!$B2:$C18,2,FALSE)</f>
        <v>150</v>
      </c>
      <c r="F17" s="77">
        <f>VLOOKUP(F15,'Facteurs d''émissions'!$B2:$C18,2,FALSE)</f>
        <v>266</v>
      </c>
      <c r="G17" s="77">
        <f>VLOOKUP(G15,'Facteurs d''émissions'!$B2:$C18,2,FALSE)</f>
        <v>268</v>
      </c>
      <c r="H17" s="77">
        <f>VLOOKUP(H15,'Facteurs d''émissions'!$B2:$C18,2,FALSE)</f>
        <v>282</v>
      </c>
      <c r="I17" s="77">
        <f>VLOOKUP(I15,'Facteurs d''émissions'!$B2:$C18,2,FALSE)</f>
        <v>150</v>
      </c>
      <c r="J17" s="77">
        <f>VLOOKUP(J15,'Facteurs d''émissions'!$B2:$C18,2,FALSE)</f>
        <v>150</v>
      </c>
      <c r="K17" s="53"/>
      <c r="M17" s="125"/>
      <c r="N17" s="125"/>
      <c r="O17" s="125"/>
      <c r="P17" s="125"/>
      <c r="Q17" s="125"/>
      <c r="R17" s="125"/>
      <c r="S17" s="125"/>
    </row>
    <row r="18" spans="1:19" x14ac:dyDescent="0.25">
      <c r="A18" s="97"/>
      <c r="B18" s="73"/>
      <c r="C18" s="55"/>
      <c r="D18" s="103"/>
      <c r="E18" s="55"/>
      <c r="F18" s="55"/>
      <c r="G18" s="55"/>
      <c r="H18" s="55"/>
      <c r="I18" s="55"/>
      <c r="J18" s="55"/>
      <c r="K18" s="53"/>
      <c r="M18" s="125"/>
      <c r="N18" s="125"/>
      <c r="O18" s="125"/>
      <c r="P18" s="125"/>
      <c r="Q18" s="125"/>
      <c r="R18" s="125"/>
      <c r="S18" s="125"/>
    </row>
    <row r="19" spans="1:19" ht="14.45" customHeight="1" x14ac:dyDescent="0.25">
      <c r="A19" s="97"/>
      <c r="B19" s="73"/>
      <c r="C19" s="55"/>
      <c r="D19" s="165" t="s">
        <v>88</v>
      </c>
      <c r="E19" s="104" t="s">
        <v>90</v>
      </c>
      <c r="G19" s="74">
        <v>0</v>
      </c>
      <c r="H19" s="55"/>
      <c r="I19" s="55"/>
      <c r="J19" s="55"/>
      <c r="K19" s="53"/>
      <c r="M19" s="125"/>
      <c r="N19" s="125"/>
      <c r="O19" s="125"/>
      <c r="P19" s="125"/>
      <c r="Q19" s="125"/>
      <c r="R19" s="125"/>
      <c r="S19" s="125"/>
    </row>
    <row r="20" spans="1:19" x14ac:dyDescent="0.25">
      <c r="A20" s="97"/>
      <c r="B20" s="55"/>
      <c r="C20" s="55"/>
      <c r="D20" s="165"/>
      <c r="E20" s="104" t="s">
        <v>89</v>
      </c>
      <c r="G20" s="74">
        <v>0</v>
      </c>
      <c r="H20" s="55"/>
      <c r="I20" s="55"/>
      <c r="J20" s="55"/>
      <c r="K20" s="53"/>
      <c r="M20" s="125"/>
      <c r="N20" s="125"/>
      <c r="O20" s="125"/>
      <c r="P20" s="125"/>
      <c r="Q20" s="125"/>
      <c r="R20" s="125"/>
      <c r="S20" s="125"/>
    </row>
    <row r="21" spans="1:19" ht="9" customHeight="1" x14ac:dyDescent="0.25">
      <c r="A21" s="97"/>
      <c r="B21" s="55"/>
      <c r="C21" s="55"/>
      <c r="D21" s="55"/>
      <c r="E21" s="55"/>
      <c r="F21" s="55"/>
      <c r="G21" s="55"/>
      <c r="H21" s="55"/>
      <c r="I21" s="55"/>
      <c r="J21" s="55"/>
      <c r="K21" s="53"/>
      <c r="M21" s="125"/>
      <c r="N21" s="125"/>
      <c r="O21" s="125"/>
      <c r="P21" s="125"/>
      <c r="Q21" s="125"/>
      <c r="R21" s="125"/>
      <c r="S21" s="125"/>
    </row>
    <row r="22" spans="1:19" ht="7.5" customHeight="1" thickBot="1" x14ac:dyDescent="0.3">
      <c r="A22" s="97"/>
      <c r="B22" s="55"/>
      <c r="C22" s="58"/>
      <c r="D22" s="58"/>
      <c r="E22" s="58"/>
      <c r="F22" s="58"/>
      <c r="G22" s="58"/>
      <c r="H22" s="58"/>
      <c r="I22" s="58"/>
      <c r="J22" s="58"/>
      <c r="K22" s="53"/>
      <c r="M22" s="125"/>
      <c r="N22" s="125"/>
      <c r="O22" s="125"/>
      <c r="P22" s="125"/>
      <c r="Q22" s="125"/>
      <c r="R22" s="125"/>
      <c r="S22" s="125"/>
    </row>
    <row r="23" spans="1:19" ht="32.25" thickBot="1" x14ac:dyDescent="0.3">
      <c r="A23" s="97"/>
      <c r="B23" s="55"/>
      <c r="C23" s="59" t="s">
        <v>20</v>
      </c>
      <c r="D23" s="78">
        <f>IF(G19=0,(((1-H9)*((D16*D17)+(E16*E17)+(F16*F17)+(G16*G17)+(H16*H17)))/D9),(((1-H9)*((D16*D17)+(E16*E17)+(F16*F17)+(G16*G17)+(H16*H17)))/D9)*G19/(G19+G20))</f>
        <v>0</v>
      </c>
      <c r="E23" s="79">
        <f>IF(G19=0,(1-H9)*(D11/D12)*0.0036/D9,((1-H9)*(D11/D12)*0.0036/D9)*G19/(G19+G20))</f>
        <v>0</v>
      </c>
      <c r="F23" s="80">
        <f>IF(E23 &gt; 0,E23,D23)</f>
        <v>0</v>
      </c>
      <c r="G23" s="81" t="str">
        <f>IF(F23&lt;=550,"Certification possible","")</f>
        <v>Certification possible</v>
      </c>
      <c r="H23" s="81" t="str">
        <f>IF(F23&gt;550,"Certification impossible"," ")</f>
        <v xml:space="preserve"> </v>
      </c>
      <c r="I23" s="82"/>
      <c r="J23" s="58"/>
      <c r="K23" s="53"/>
    </row>
    <row r="24" spans="1:19" x14ac:dyDescent="0.25">
      <c r="A24" s="97"/>
      <c r="B24" s="55"/>
      <c r="C24" s="58"/>
      <c r="D24" s="105"/>
      <c r="E24" s="58"/>
      <c r="F24" s="58"/>
      <c r="G24" s="58"/>
      <c r="H24" s="58"/>
      <c r="I24" s="58"/>
      <c r="J24" s="58"/>
      <c r="K24" s="53"/>
    </row>
    <row r="25" spans="1:19" ht="21" customHeight="1" x14ac:dyDescent="0.35">
      <c r="A25" s="97"/>
      <c r="B25" s="106" t="s">
        <v>7</v>
      </c>
      <c r="C25" s="107"/>
      <c r="D25" s="155"/>
      <c r="E25" s="155"/>
      <c r="F25" s="155"/>
      <c r="G25" s="155"/>
      <c r="H25" s="155"/>
      <c r="I25" s="155"/>
      <c r="J25" s="155"/>
      <c r="K25" s="53"/>
    </row>
    <row r="26" spans="1:19" ht="21" customHeight="1" x14ac:dyDescent="0.3">
      <c r="A26" s="97"/>
      <c r="B26" s="106"/>
      <c r="C26" s="108" t="s">
        <v>53</v>
      </c>
      <c r="D26" s="109"/>
      <c r="E26" s="109"/>
      <c r="F26" s="109"/>
      <c r="G26" s="109"/>
      <c r="H26" s="109"/>
      <c r="I26" s="109"/>
      <c r="J26" s="109"/>
      <c r="K26" s="53"/>
    </row>
    <row r="27" spans="1:19" ht="9.9499999999999993" customHeight="1" x14ac:dyDescent="0.25">
      <c r="A27" s="97"/>
      <c r="B27" s="55"/>
      <c r="C27" s="58"/>
      <c r="D27" s="58"/>
      <c r="E27" s="58"/>
      <c r="F27" s="58"/>
      <c r="G27" s="58"/>
      <c r="H27" s="58"/>
      <c r="I27" s="58"/>
      <c r="J27" s="58"/>
      <c r="K27" s="53"/>
      <c r="P27" s="117"/>
    </row>
    <row r="28" spans="1:19" x14ac:dyDescent="0.25">
      <c r="A28" s="97"/>
      <c r="B28" s="55"/>
      <c r="C28" s="110" t="s">
        <v>6</v>
      </c>
      <c r="D28" s="85">
        <v>1</v>
      </c>
      <c r="E28" s="58"/>
      <c r="F28" s="58"/>
      <c r="G28" s="58"/>
      <c r="H28" s="58"/>
      <c r="I28" s="58"/>
      <c r="J28" s="58"/>
      <c r="K28" s="53"/>
    </row>
    <row r="29" spans="1:19" ht="9.9499999999999993" customHeight="1" x14ac:dyDescent="0.25">
      <c r="A29" s="97"/>
      <c r="B29" s="55"/>
      <c r="C29" s="58"/>
      <c r="D29" s="58"/>
      <c r="E29" s="58"/>
      <c r="F29" s="58"/>
      <c r="G29" s="58"/>
      <c r="H29" s="58"/>
      <c r="I29" s="58"/>
      <c r="J29" s="58"/>
      <c r="K29" s="53"/>
    </row>
    <row r="30" spans="1:19" x14ac:dyDescent="0.25">
      <c r="A30" s="97"/>
      <c r="B30" s="55"/>
      <c r="C30" s="58"/>
      <c r="D30" s="76" t="s">
        <v>5</v>
      </c>
      <c r="E30" s="76" t="s">
        <v>4</v>
      </c>
      <c r="F30" s="76" t="s">
        <v>3</v>
      </c>
      <c r="G30" s="58"/>
      <c r="H30" s="58"/>
      <c r="I30" s="58"/>
      <c r="J30" s="58"/>
      <c r="K30" s="53"/>
    </row>
    <row r="31" spans="1:19" x14ac:dyDescent="0.25">
      <c r="A31" s="97"/>
      <c r="B31" s="55"/>
      <c r="C31" s="58" t="s">
        <v>2</v>
      </c>
      <c r="D31" s="62">
        <v>5</v>
      </c>
      <c r="E31" s="62">
        <v>5</v>
      </c>
      <c r="F31" s="62">
        <v>5</v>
      </c>
      <c r="G31" s="58"/>
      <c r="H31" s="58"/>
      <c r="I31" s="58"/>
      <c r="J31" s="58"/>
      <c r="K31" s="53"/>
    </row>
    <row r="32" spans="1:19" x14ac:dyDescent="0.25">
      <c r="A32" s="97"/>
      <c r="B32" s="55"/>
      <c r="C32" s="58" t="s">
        <v>1</v>
      </c>
      <c r="D32" s="62">
        <v>10</v>
      </c>
      <c r="E32" s="62">
        <v>0</v>
      </c>
      <c r="F32" s="62">
        <v>0</v>
      </c>
      <c r="G32" s="58"/>
      <c r="H32" s="58"/>
      <c r="I32" s="58"/>
      <c r="J32" s="58"/>
      <c r="K32" s="53"/>
    </row>
    <row r="33" spans="1:16" ht="15.75" thickBot="1" x14ac:dyDescent="0.3">
      <c r="A33" s="97"/>
      <c r="B33" s="55"/>
      <c r="C33" s="58"/>
      <c r="D33" s="58"/>
      <c r="E33" s="58"/>
      <c r="F33" s="58"/>
      <c r="G33" s="58"/>
      <c r="H33" s="58"/>
      <c r="I33" s="58"/>
      <c r="J33" s="58"/>
      <c r="K33" s="53"/>
      <c r="P33" s="117"/>
    </row>
    <row r="34" spans="1:16" ht="10.5" hidden="1" customHeight="1" thickBot="1" x14ac:dyDescent="0.3">
      <c r="A34" s="97"/>
      <c r="B34" s="55"/>
      <c r="C34" s="58"/>
      <c r="D34" s="58"/>
      <c r="E34" s="58"/>
      <c r="F34" s="58"/>
      <c r="G34" s="58"/>
      <c r="H34" s="58"/>
      <c r="I34" s="58"/>
      <c r="J34" s="58"/>
      <c r="K34" s="53"/>
    </row>
    <row r="35" spans="1:16" ht="32.25" thickBot="1" x14ac:dyDescent="0.3">
      <c r="A35" s="97"/>
      <c r="B35" s="55"/>
      <c r="C35" s="114" t="s">
        <v>21</v>
      </c>
      <c r="D35" s="83">
        <f>IF(E32=0,1/D28*((D23*D31)/D32),IF(F32=0,1/D28*(((D23*D31)/D32)+((D23*E31)/E32)),1/D28*(((D23*D31)/D32)+((D23*E31)/E32)+((D23*F31)/F32))))</f>
        <v>0</v>
      </c>
      <c r="E35" s="79">
        <f>IF(E32=0,1/D28*((E23*D31)/D32),IF(F32=0,1/D28*(((E23*D31)/D32)+((E23*E31)/E32)),1/D28*(((E23*D31)/D32)+((E23*E31)/E32)+((E23*F31)/F32))))</f>
        <v>0</v>
      </c>
      <c r="F35" s="84">
        <f>IF(E35 &gt; 0,E35,D35)</f>
        <v>0</v>
      </c>
      <c r="G35" s="81" t="str">
        <f>IF(F35 &lt;= 350,"Certification possible"," ")</f>
        <v>Certification possible</v>
      </c>
      <c r="H35" s="81" t="str">
        <f>IF(F35 &gt; 350,"Certification impossible"," ")</f>
        <v xml:space="preserve"> </v>
      </c>
      <c r="I35" s="82"/>
      <c r="J35" s="58"/>
      <c r="K35" s="53"/>
      <c r="M35" s="127"/>
    </row>
    <row r="36" spans="1:16" x14ac:dyDescent="0.25">
      <c r="A36" s="111"/>
      <c r="B36" s="96"/>
      <c r="C36" s="96"/>
      <c r="D36" s="96"/>
      <c r="E36" s="96"/>
      <c r="F36" s="96"/>
      <c r="G36" s="96"/>
      <c r="H36" s="96"/>
      <c r="I36" s="96"/>
      <c r="J36" s="96"/>
      <c r="K36" s="112"/>
    </row>
  </sheetData>
  <sheetProtection algorithmName="SHA-512" hashValue="5F/qgK29clZ6T4SNQJux/yrHBxQZNbHW/W+X+/af9HBNSduuZDVX+iRxufOW05dIzPL41BngriSQhZVCSK3FbA==" saltValue="BissEQhlxeSPVPmPamHdGw==" spinCount="100000" sheet="1" objects="1" scenarios="1" selectLockedCells="1"/>
  <mergeCells count="10">
    <mergeCell ref="B2:E3"/>
    <mergeCell ref="G3:I3"/>
    <mergeCell ref="G4:I4"/>
    <mergeCell ref="G5:H5"/>
    <mergeCell ref="G6:H6"/>
    <mergeCell ref="M7:Q12"/>
    <mergeCell ref="B11:B12"/>
    <mergeCell ref="B14:B17"/>
    <mergeCell ref="D19:D20"/>
    <mergeCell ref="D25:J25"/>
  </mergeCells>
  <conditionalFormatting sqref="H23">
    <cfRule type="cellIs" dxfId="59" priority="10" operator="equal">
      <formula>" "</formula>
    </cfRule>
    <cfRule type="cellIs" dxfId="58" priority="11" operator="greaterThan">
      <formula>0</formula>
    </cfRule>
  </conditionalFormatting>
  <conditionalFormatting sqref="H35">
    <cfRule type="cellIs" dxfId="57" priority="8" operator="equal">
      <formula>" "</formula>
    </cfRule>
    <cfRule type="cellIs" dxfId="56" priority="9" operator="greaterThan">
      <formula>0</formula>
    </cfRule>
  </conditionalFormatting>
  <conditionalFormatting sqref="G35">
    <cfRule type="cellIs" dxfId="55" priority="6" operator="equal">
      <formula>" "</formula>
    </cfRule>
    <cfRule type="cellIs" dxfId="54" priority="7" operator="greaterThan">
      <formula>0</formula>
    </cfRule>
  </conditionalFormatting>
  <conditionalFormatting sqref="D23">
    <cfRule type="cellIs" dxfId="53" priority="5" operator="equal">
      <formula>0</formula>
    </cfRule>
  </conditionalFormatting>
  <conditionalFormatting sqref="E23">
    <cfRule type="cellIs" dxfId="52" priority="4" operator="equal">
      <formula>0</formula>
    </cfRule>
  </conditionalFormatting>
  <conditionalFormatting sqref="G23">
    <cfRule type="containsBlanks" dxfId="51" priority="12">
      <formula>LEN(TRIM(G23))=0</formula>
    </cfRule>
    <cfRule type="notContainsBlanks" dxfId="50" priority="1">
      <formula>LEN(TRIM(G23))&gt;0</formula>
    </cfRule>
  </conditionalFormatting>
  <conditionalFormatting sqref="E35">
    <cfRule type="cellIs" dxfId="49" priority="3" operator="equal">
      <formula>0</formula>
    </cfRule>
  </conditionalFormatting>
  <conditionalFormatting sqref="D35">
    <cfRule type="cellIs" dxfId="48" priority="2" operator="equal">
      <formula>0</formula>
    </cfRule>
  </conditionalFormatting>
  <dataValidations count="1">
    <dataValidation type="list" allowBlank="1" showInputMessage="1" showErrorMessage="1" sqref="J5" xr:uid="{00000000-0002-0000-0A00-000000000000}">
      <formula1>$M$5:$N$5</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CFE1FFE9-D81B-411E-BCFA-9B504D7EF91F}">
          <x14:formula1>
            <xm:f>'Facteurs d''émissions'!$B$2:$B$18</xm:f>
          </x14:formula1>
          <xm:sqref>D15:J15</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5" tint="0.59999389629810485"/>
  </sheetPr>
  <dimension ref="A1:T36"/>
  <sheetViews>
    <sheetView zoomScale="80" zoomScaleNormal="80" workbookViewId="0">
      <selection activeCell="E15" sqref="E15:J15"/>
    </sheetView>
  </sheetViews>
  <sheetFormatPr baseColWidth="10" defaultColWidth="10.85546875" defaultRowHeight="15" x14ac:dyDescent="0.25"/>
  <cols>
    <col min="1" max="1" width="6.85546875" style="104" customWidth="1"/>
    <col min="2" max="2" width="14.85546875" style="104" customWidth="1"/>
    <col min="3" max="3" width="40" style="104" customWidth="1"/>
    <col min="4" max="4" width="16.85546875" style="104" customWidth="1"/>
    <col min="5" max="5" width="16.7109375" style="104" customWidth="1"/>
    <col min="6" max="6" width="18.7109375" style="104" customWidth="1"/>
    <col min="7" max="7" width="19.85546875" style="104" customWidth="1"/>
    <col min="8" max="8" width="16.140625" style="104" customWidth="1"/>
    <col min="9" max="9" width="14.85546875" style="104" customWidth="1"/>
    <col min="10" max="10" width="19.5703125" style="104" bestFit="1" customWidth="1"/>
    <col min="11" max="11" width="10.85546875" style="104"/>
    <col min="12" max="12" width="3.5703125" style="104" customWidth="1"/>
    <col min="13" max="15" width="10.85546875" style="104"/>
    <col min="16" max="16" width="20.140625" style="104" bestFit="1" customWidth="1"/>
    <col min="17" max="18" width="10.85546875" style="104"/>
    <col min="19" max="19" width="7.7109375" style="104" customWidth="1"/>
    <col min="20" max="16384" width="10.85546875" style="104"/>
  </cols>
  <sheetData>
    <row r="1" spans="1:20" ht="11.1" customHeight="1" thickBot="1" x14ac:dyDescent="0.3">
      <c r="A1" s="86"/>
      <c r="B1" s="86"/>
      <c r="C1" s="86"/>
      <c r="D1" s="86"/>
      <c r="E1" s="86"/>
      <c r="F1" s="86"/>
      <c r="G1" s="86"/>
      <c r="H1" s="86"/>
      <c r="I1" s="86"/>
      <c r="J1" s="86"/>
      <c r="K1" s="113"/>
    </row>
    <row r="2" spans="1:20" ht="23.25" x14ac:dyDescent="0.25">
      <c r="A2" s="58"/>
      <c r="B2" s="166" t="s">
        <v>65</v>
      </c>
      <c r="C2" s="167"/>
      <c r="D2" s="167"/>
      <c r="E2" s="168"/>
      <c r="F2" s="55"/>
      <c r="G2" s="87"/>
      <c r="H2" s="87"/>
      <c r="I2" s="88"/>
      <c r="J2" s="88"/>
      <c r="K2" s="53"/>
    </row>
    <row r="3" spans="1:20" ht="24" customHeight="1" thickBot="1" x14ac:dyDescent="0.3">
      <c r="A3" s="58"/>
      <c r="B3" s="169"/>
      <c r="C3" s="170"/>
      <c r="D3" s="170"/>
      <c r="E3" s="171"/>
      <c r="F3" s="55"/>
      <c r="G3" s="174" t="s">
        <v>18</v>
      </c>
      <c r="H3" s="175"/>
      <c r="I3" s="175"/>
      <c r="J3" s="61" t="s">
        <v>16</v>
      </c>
      <c r="K3" s="53"/>
      <c r="N3" s="117"/>
    </row>
    <row r="4" spans="1:20" ht="25.5" customHeight="1" x14ac:dyDescent="0.25">
      <c r="A4" s="58"/>
      <c r="B4" s="58"/>
      <c r="C4" s="58"/>
      <c r="D4" s="89"/>
      <c r="E4" s="89"/>
      <c r="F4" s="55"/>
      <c r="G4" s="174" t="s">
        <v>17</v>
      </c>
      <c r="H4" s="175"/>
      <c r="I4" s="175"/>
      <c r="J4" s="61" t="s">
        <v>16</v>
      </c>
      <c r="K4" s="53"/>
      <c r="O4" s="118"/>
      <c r="P4" s="119"/>
    </row>
    <row r="5" spans="1:20" ht="57.6" customHeight="1" x14ac:dyDescent="0.25">
      <c r="A5" s="58"/>
      <c r="B5" s="58"/>
      <c r="C5" s="58"/>
      <c r="D5" s="89"/>
      <c r="E5" s="89"/>
      <c r="F5" s="55"/>
      <c r="G5" s="172" t="s">
        <v>56</v>
      </c>
      <c r="H5" s="173"/>
      <c r="I5" s="90"/>
      <c r="J5" s="61" t="s">
        <v>59</v>
      </c>
      <c r="K5" s="53"/>
      <c r="M5" s="120" t="s">
        <v>58</v>
      </c>
      <c r="N5" s="120" t="s">
        <v>59</v>
      </c>
      <c r="O5" s="118"/>
      <c r="P5" s="119"/>
    </row>
    <row r="6" spans="1:20" ht="37.5" customHeight="1" thickBot="1" x14ac:dyDescent="0.3">
      <c r="A6" s="58"/>
      <c r="B6" s="58"/>
      <c r="C6" s="58"/>
      <c r="D6" s="89"/>
      <c r="E6" s="89"/>
      <c r="F6" s="55"/>
      <c r="G6" s="173" t="s">
        <v>80</v>
      </c>
      <c r="H6" s="173"/>
      <c r="I6" s="55"/>
      <c r="J6" s="140"/>
      <c r="K6" s="53"/>
      <c r="S6" s="121"/>
    </row>
    <row r="7" spans="1:20" ht="20.45" customHeight="1" x14ac:dyDescent="0.35">
      <c r="A7" s="91"/>
      <c r="B7" s="92" t="s">
        <v>15</v>
      </c>
      <c r="C7" s="93"/>
      <c r="D7" s="94"/>
      <c r="E7" s="94"/>
      <c r="F7" s="94"/>
      <c r="G7" s="94"/>
      <c r="H7" s="94"/>
      <c r="I7" s="94"/>
      <c r="J7" s="94"/>
      <c r="K7" s="53"/>
      <c r="M7" s="187" t="s">
        <v>91</v>
      </c>
      <c r="N7" s="188"/>
      <c r="O7" s="188"/>
      <c r="P7" s="188"/>
      <c r="Q7" s="189"/>
      <c r="R7" s="122"/>
      <c r="S7" s="123"/>
    </row>
    <row r="8" spans="1:20" ht="8.4499999999999993" customHeight="1" x14ac:dyDescent="0.3">
      <c r="A8" s="91"/>
      <c r="B8" s="95"/>
      <c r="C8" s="96"/>
      <c r="D8" s="96"/>
      <c r="E8" s="58"/>
      <c r="F8" s="58"/>
      <c r="G8" s="58"/>
      <c r="H8" s="58"/>
      <c r="I8" s="58"/>
      <c r="J8" s="58"/>
      <c r="K8" s="53"/>
      <c r="M8" s="190"/>
      <c r="N8" s="191"/>
      <c r="O8" s="191"/>
      <c r="P8" s="191"/>
      <c r="Q8" s="192"/>
      <c r="R8" s="123"/>
      <c r="S8" s="123"/>
    </row>
    <row r="9" spans="1:20" ht="30.6" customHeight="1" x14ac:dyDescent="0.25">
      <c r="A9" s="97"/>
      <c r="B9" s="53"/>
      <c r="C9" s="54" t="s">
        <v>0</v>
      </c>
      <c r="D9" s="60">
        <v>0.55000000000000004</v>
      </c>
      <c r="E9" s="58"/>
      <c r="F9" s="53"/>
      <c r="G9" s="124" t="s">
        <v>19</v>
      </c>
      <c r="H9" s="60">
        <v>0</v>
      </c>
      <c r="I9" s="58"/>
      <c r="J9" s="58"/>
      <c r="K9" s="53"/>
      <c r="M9" s="190"/>
      <c r="N9" s="191"/>
      <c r="O9" s="191"/>
      <c r="P9" s="191"/>
      <c r="Q9" s="192"/>
      <c r="R9" s="123"/>
      <c r="S9" s="123"/>
      <c r="T9" s="121"/>
    </row>
    <row r="10" spans="1:20" ht="10.5" customHeight="1" x14ac:dyDescent="0.25">
      <c r="A10" s="97"/>
      <c r="B10" s="55"/>
      <c r="C10" s="56"/>
      <c r="D10" s="101"/>
      <c r="E10" s="58"/>
      <c r="F10" s="55"/>
      <c r="G10" s="100"/>
      <c r="H10" s="101"/>
      <c r="I10" s="58"/>
      <c r="J10" s="58"/>
      <c r="K10" s="53"/>
      <c r="M10" s="190"/>
      <c r="N10" s="191"/>
      <c r="O10" s="191"/>
      <c r="P10" s="191"/>
      <c r="Q10" s="192"/>
      <c r="R10" s="123"/>
      <c r="S10" s="123"/>
      <c r="T10" s="121"/>
    </row>
    <row r="11" spans="1:20" ht="30.6" customHeight="1" x14ac:dyDescent="0.25">
      <c r="A11" s="97"/>
      <c r="B11" s="165" t="s">
        <v>25</v>
      </c>
      <c r="C11" s="57" t="s">
        <v>23</v>
      </c>
      <c r="D11" s="116">
        <v>0</v>
      </c>
      <c r="E11" s="98"/>
      <c r="F11" s="55"/>
      <c r="G11" s="102"/>
      <c r="H11" s="101"/>
      <c r="I11" s="58"/>
      <c r="J11" s="58"/>
      <c r="K11" s="53"/>
      <c r="M11" s="190"/>
      <c r="N11" s="191"/>
      <c r="O11" s="191"/>
      <c r="P11" s="191"/>
      <c r="Q11" s="192"/>
      <c r="R11" s="123"/>
      <c r="S11" s="123"/>
      <c r="T11" s="121"/>
    </row>
    <row r="12" spans="1:20" ht="41.1" customHeight="1" thickBot="1" x14ac:dyDescent="0.3">
      <c r="A12" s="97"/>
      <c r="B12" s="165"/>
      <c r="C12" s="56" t="s">
        <v>22</v>
      </c>
      <c r="D12" s="115">
        <v>1E-4</v>
      </c>
      <c r="E12" s="58"/>
      <c r="F12" s="99"/>
      <c r="G12" s="100"/>
      <c r="H12" s="101"/>
      <c r="I12" s="58"/>
      <c r="J12" s="58"/>
      <c r="K12" s="53"/>
      <c r="M12" s="193"/>
      <c r="N12" s="194"/>
      <c r="O12" s="194"/>
      <c r="P12" s="194"/>
      <c r="Q12" s="195"/>
      <c r="R12" s="123"/>
      <c r="S12" s="125"/>
    </row>
    <row r="13" spans="1:20" ht="18.600000000000001" customHeight="1" x14ac:dyDescent="0.25">
      <c r="A13" s="97"/>
      <c r="B13" s="69" t="s">
        <v>55</v>
      </c>
      <c r="C13" s="58"/>
      <c r="D13" s="58"/>
      <c r="E13" s="58"/>
      <c r="F13" s="58"/>
      <c r="G13" s="58"/>
      <c r="H13" s="58"/>
      <c r="I13" s="58"/>
      <c r="J13" s="58"/>
      <c r="K13" s="53"/>
      <c r="M13" s="123"/>
      <c r="N13" s="123"/>
      <c r="O13" s="123"/>
      <c r="P13" s="123"/>
      <c r="Q13" s="123"/>
      <c r="R13" s="123"/>
      <c r="S13" s="125"/>
    </row>
    <row r="14" spans="1:20" ht="14.45" customHeight="1" x14ac:dyDescent="0.25">
      <c r="A14" s="97"/>
      <c r="B14" s="165" t="s">
        <v>24</v>
      </c>
      <c r="C14" s="58"/>
      <c r="D14" s="76" t="s">
        <v>14</v>
      </c>
      <c r="E14" s="76" t="s">
        <v>13</v>
      </c>
      <c r="F14" s="76" t="s">
        <v>12</v>
      </c>
      <c r="G14" s="76" t="s">
        <v>11</v>
      </c>
      <c r="H14" s="76" t="s">
        <v>10</v>
      </c>
      <c r="I14" s="76" t="s">
        <v>27</v>
      </c>
      <c r="J14" s="76" t="s">
        <v>28</v>
      </c>
      <c r="K14" s="53"/>
      <c r="M14" s="123"/>
      <c r="N14" s="123"/>
      <c r="O14" s="123"/>
      <c r="P14" s="123"/>
      <c r="Q14" s="123"/>
      <c r="R14" s="123"/>
      <c r="S14" s="125"/>
      <c r="T14" s="121"/>
    </row>
    <row r="15" spans="1:20" x14ac:dyDescent="0.25">
      <c r="A15" s="97"/>
      <c r="B15" s="165"/>
      <c r="C15" s="58" t="s">
        <v>26</v>
      </c>
      <c r="D15" s="62" t="s">
        <v>44</v>
      </c>
      <c r="E15" s="62" t="s">
        <v>44</v>
      </c>
      <c r="F15" s="62" t="s">
        <v>38</v>
      </c>
      <c r="G15" s="62" t="s">
        <v>36</v>
      </c>
      <c r="H15" s="62" t="s">
        <v>39</v>
      </c>
      <c r="I15" s="62" t="s">
        <v>44</v>
      </c>
      <c r="J15" s="62" t="s">
        <v>44</v>
      </c>
      <c r="K15" s="53"/>
      <c r="L15" s="126"/>
      <c r="M15" s="125"/>
      <c r="N15" s="125"/>
      <c r="O15" s="125"/>
      <c r="P15" s="125"/>
      <c r="Q15" s="125"/>
      <c r="R15" s="125"/>
      <c r="S15" s="125"/>
      <c r="T15" s="121"/>
    </row>
    <row r="16" spans="1:20" x14ac:dyDescent="0.25">
      <c r="A16" s="97"/>
      <c r="B16" s="165"/>
      <c r="C16" s="55" t="s">
        <v>9</v>
      </c>
      <c r="D16" s="63">
        <v>0</v>
      </c>
      <c r="E16" s="63">
        <v>0</v>
      </c>
      <c r="F16" s="63">
        <v>0</v>
      </c>
      <c r="G16" s="63">
        <v>0</v>
      </c>
      <c r="H16" s="63">
        <v>0</v>
      </c>
      <c r="I16" s="63">
        <v>0</v>
      </c>
      <c r="J16" s="63">
        <v>0</v>
      </c>
      <c r="K16" s="53"/>
      <c r="M16" s="125"/>
      <c r="N16" s="125"/>
      <c r="O16" s="125"/>
      <c r="P16" s="125"/>
      <c r="Q16" s="125"/>
      <c r="R16" s="125"/>
      <c r="S16" s="125"/>
    </row>
    <row r="17" spans="1:19" x14ac:dyDescent="0.25">
      <c r="A17" s="97"/>
      <c r="B17" s="165"/>
      <c r="C17" s="55" t="s">
        <v>8</v>
      </c>
      <c r="D17" s="77">
        <f>VLOOKUP(D15,'Facteurs d''émissions'!$B2:$C18,2,FALSE)</f>
        <v>150</v>
      </c>
      <c r="E17" s="77">
        <f>VLOOKUP(E15,'Facteurs d''émissions'!$B2:$C18,2,FALSE)</f>
        <v>150</v>
      </c>
      <c r="F17" s="77">
        <f>VLOOKUP(F15,'Facteurs d''émissions'!$B2:$C18,2,FALSE)</f>
        <v>266</v>
      </c>
      <c r="G17" s="77">
        <f>VLOOKUP(G15,'Facteurs d''émissions'!$B2:$C18,2,FALSE)</f>
        <v>268</v>
      </c>
      <c r="H17" s="77">
        <f>VLOOKUP(H15,'Facteurs d''émissions'!$B2:$C18,2,FALSE)</f>
        <v>282</v>
      </c>
      <c r="I17" s="77">
        <f>VLOOKUP(I15,'Facteurs d''émissions'!$B2:$C18,2,FALSE)</f>
        <v>150</v>
      </c>
      <c r="J17" s="77">
        <f>VLOOKUP(J15,'Facteurs d''émissions'!$B2:$C18,2,FALSE)</f>
        <v>150</v>
      </c>
      <c r="K17" s="53"/>
      <c r="M17" s="125"/>
      <c r="N17" s="125"/>
      <c r="O17" s="125"/>
      <c r="P17" s="125"/>
      <c r="Q17" s="125"/>
      <c r="R17" s="125"/>
      <c r="S17" s="125"/>
    </row>
    <row r="18" spans="1:19" x14ac:dyDescent="0.25">
      <c r="A18" s="97"/>
      <c r="B18" s="73"/>
      <c r="C18" s="55"/>
      <c r="D18" s="103"/>
      <c r="E18" s="55"/>
      <c r="F18" s="55"/>
      <c r="G18" s="55"/>
      <c r="H18" s="55"/>
      <c r="I18" s="55"/>
      <c r="J18" s="55"/>
      <c r="K18" s="53"/>
      <c r="M18" s="125"/>
      <c r="N18" s="125"/>
      <c r="O18" s="125"/>
      <c r="P18" s="125"/>
      <c r="Q18" s="125"/>
      <c r="R18" s="125"/>
      <c r="S18" s="125"/>
    </row>
    <row r="19" spans="1:19" ht="14.45" customHeight="1" x14ac:dyDescent="0.25">
      <c r="A19" s="97"/>
      <c r="B19" s="73"/>
      <c r="C19" s="55"/>
      <c r="D19" s="165" t="s">
        <v>88</v>
      </c>
      <c r="E19" s="104" t="s">
        <v>90</v>
      </c>
      <c r="G19" s="74">
        <v>0</v>
      </c>
      <c r="H19" s="55"/>
      <c r="I19" s="55"/>
      <c r="J19" s="55"/>
      <c r="K19" s="53"/>
      <c r="M19" s="125"/>
      <c r="N19" s="125"/>
      <c r="O19" s="125"/>
      <c r="P19" s="125"/>
      <c r="Q19" s="125"/>
      <c r="R19" s="125"/>
      <c r="S19" s="125"/>
    </row>
    <row r="20" spans="1:19" x14ac:dyDescent="0.25">
      <c r="A20" s="97"/>
      <c r="B20" s="55"/>
      <c r="C20" s="55"/>
      <c r="D20" s="165"/>
      <c r="E20" s="104" t="s">
        <v>89</v>
      </c>
      <c r="G20" s="74">
        <v>0</v>
      </c>
      <c r="H20" s="55"/>
      <c r="I20" s="55"/>
      <c r="J20" s="55"/>
      <c r="K20" s="53"/>
      <c r="M20" s="125"/>
      <c r="N20" s="125"/>
      <c r="O20" s="125"/>
      <c r="P20" s="125"/>
      <c r="Q20" s="125"/>
      <c r="R20" s="125"/>
      <c r="S20" s="125"/>
    </row>
    <row r="21" spans="1:19" ht="9" customHeight="1" x14ac:dyDescent="0.25">
      <c r="A21" s="97"/>
      <c r="B21" s="55"/>
      <c r="C21" s="55"/>
      <c r="D21" s="55"/>
      <c r="E21" s="55"/>
      <c r="F21" s="55"/>
      <c r="G21" s="55"/>
      <c r="H21" s="55"/>
      <c r="I21" s="55"/>
      <c r="J21" s="55"/>
      <c r="K21" s="53"/>
      <c r="M21" s="125"/>
      <c r="N21" s="125"/>
      <c r="O21" s="125"/>
      <c r="P21" s="125"/>
      <c r="Q21" s="125"/>
      <c r="R21" s="125"/>
      <c r="S21" s="125"/>
    </row>
    <row r="22" spans="1:19" ht="7.5" customHeight="1" thickBot="1" x14ac:dyDescent="0.3">
      <c r="A22" s="97"/>
      <c r="B22" s="55"/>
      <c r="C22" s="58"/>
      <c r="D22" s="58"/>
      <c r="E22" s="58"/>
      <c r="F22" s="58"/>
      <c r="G22" s="58"/>
      <c r="H22" s="58"/>
      <c r="I22" s="58"/>
      <c r="J22" s="58"/>
      <c r="K22" s="53"/>
      <c r="M22" s="125"/>
      <c r="N22" s="125"/>
      <c r="O22" s="125"/>
      <c r="P22" s="125"/>
      <c r="Q22" s="125"/>
      <c r="R22" s="125"/>
      <c r="S22" s="125"/>
    </row>
    <row r="23" spans="1:19" ht="32.25" thickBot="1" x14ac:dyDescent="0.3">
      <c r="A23" s="97"/>
      <c r="B23" s="55"/>
      <c r="C23" s="59" t="s">
        <v>20</v>
      </c>
      <c r="D23" s="78">
        <f>IF(G19=0,(((1-H9)*((D16*D17)+(E16*E17)+(F16*F17)+(G16*G17)+(H16*H17)))/D9),(((1-H9)*((D16*D17)+(E16*E17)+(F16*F17)+(G16*G17)+(H16*H17)))/D9)*G19/(G19+G20))</f>
        <v>0</v>
      </c>
      <c r="E23" s="79">
        <f>IF(G19=0,(1-H9)*(D11/D12)*0.0036/D9,((1-H9)*(D11/D12)*0.0036/D9)*G19/(G19+G20))</f>
        <v>0</v>
      </c>
      <c r="F23" s="80">
        <f>IF(E23 &gt; 0,E23,D23)</f>
        <v>0</v>
      </c>
      <c r="G23" s="81" t="str">
        <f>IF(F23&lt;=550,"Certification possible","")</f>
        <v>Certification possible</v>
      </c>
      <c r="H23" s="81" t="str">
        <f>IF(F23&gt;550,"Certification impossible"," ")</f>
        <v xml:space="preserve"> </v>
      </c>
      <c r="I23" s="82"/>
      <c r="J23" s="58"/>
      <c r="K23" s="53"/>
    </row>
    <row r="24" spans="1:19" x14ac:dyDescent="0.25">
      <c r="A24" s="97"/>
      <c r="B24" s="55"/>
      <c r="C24" s="58"/>
      <c r="D24" s="105"/>
      <c r="E24" s="58"/>
      <c r="F24" s="58"/>
      <c r="G24" s="58"/>
      <c r="H24" s="58"/>
      <c r="I24" s="58"/>
      <c r="J24" s="58"/>
      <c r="K24" s="53"/>
    </row>
    <row r="25" spans="1:19" ht="21" customHeight="1" x14ac:dyDescent="0.35">
      <c r="A25" s="97"/>
      <c r="B25" s="106" t="s">
        <v>7</v>
      </c>
      <c r="C25" s="107"/>
      <c r="D25" s="155"/>
      <c r="E25" s="155"/>
      <c r="F25" s="155"/>
      <c r="G25" s="155"/>
      <c r="H25" s="155"/>
      <c r="I25" s="155"/>
      <c r="J25" s="155"/>
      <c r="K25" s="53"/>
    </row>
    <row r="26" spans="1:19" ht="21" customHeight="1" x14ac:dyDescent="0.3">
      <c r="A26" s="97"/>
      <c r="B26" s="106"/>
      <c r="C26" s="108" t="s">
        <v>53</v>
      </c>
      <c r="D26" s="109"/>
      <c r="E26" s="109"/>
      <c r="F26" s="109"/>
      <c r="G26" s="109"/>
      <c r="H26" s="109"/>
      <c r="I26" s="109"/>
      <c r="J26" s="109"/>
      <c r="K26" s="53"/>
    </row>
    <row r="27" spans="1:19" ht="9.9499999999999993" customHeight="1" x14ac:dyDescent="0.25">
      <c r="A27" s="97"/>
      <c r="B27" s="55"/>
      <c r="C27" s="58"/>
      <c r="D27" s="58"/>
      <c r="E27" s="58"/>
      <c r="F27" s="58"/>
      <c r="G27" s="58"/>
      <c r="H27" s="58"/>
      <c r="I27" s="58"/>
      <c r="J27" s="58"/>
      <c r="K27" s="53"/>
      <c r="P27" s="117"/>
    </row>
    <row r="28" spans="1:19" x14ac:dyDescent="0.25">
      <c r="A28" s="97"/>
      <c r="B28" s="55"/>
      <c r="C28" s="110" t="s">
        <v>6</v>
      </c>
      <c r="D28" s="85">
        <v>1</v>
      </c>
      <c r="E28" s="58"/>
      <c r="F28" s="58"/>
      <c r="G28" s="58"/>
      <c r="H28" s="58"/>
      <c r="I28" s="58"/>
      <c r="J28" s="58"/>
      <c r="K28" s="53"/>
    </row>
    <row r="29" spans="1:19" ht="9.9499999999999993" customHeight="1" x14ac:dyDescent="0.25">
      <c r="A29" s="97"/>
      <c r="B29" s="55"/>
      <c r="C29" s="58"/>
      <c r="D29" s="58"/>
      <c r="E29" s="58"/>
      <c r="F29" s="58"/>
      <c r="G29" s="58"/>
      <c r="H29" s="58"/>
      <c r="I29" s="58"/>
      <c r="J29" s="58"/>
      <c r="K29" s="53"/>
    </row>
    <row r="30" spans="1:19" x14ac:dyDescent="0.25">
      <c r="A30" s="97"/>
      <c r="B30" s="55"/>
      <c r="C30" s="58"/>
      <c r="D30" s="76" t="s">
        <v>5</v>
      </c>
      <c r="E30" s="76" t="s">
        <v>4</v>
      </c>
      <c r="F30" s="76" t="s">
        <v>3</v>
      </c>
      <c r="G30" s="58"/>
      <c r="H30" s="58"/>
      <c r="I30" s="58"/>
      <c r="J30" s="58"/>
      <c r="K30" s="53"/>
    </row>
    <row r="31" spans="1:19" x14ac:dyDescent="0.25">
      <c r="A31" s="97"/>
      <c r="B31" s="55"/>
      <c r="C31" s="58" t="s">
        <v>2</v>
      </c>
      <c r="D31" s="62">
        <v>5</v>
      </c>
      <c r="E31" s="62">
        <v>5</v>
      </c>
      <c r="F31" s="62">
        <v>5</v>
      </c>
      <c r="G31" s="58"/>
      <c r="H31" s="58"/>
      <c r="I31" s="58"/>
      <c r="J31" s="58"/>
      <c r="K31" s="53"/>
    </row>
    <row r="32" spans="1:19" x14ac:dyDescent="0.25">
      <c r="A32" s="97"/>
      <c r="B32" s="55"/>
      <c r="C32" s="58" t="s">
        <v>1</v>
      </c>
      <c r="D32" s="62">
        <v>10</v>
      </c>
      <c r="E32" s="62">
        <v>0</v>
      </c>
      <c r="F32" s="62">
        <v>0</v>
      </c>
      <c r="G32" s="58"/>
      <c r="H32" s="58"/>
      <c r="I32" s="58"/>
      <c r="J32" s="58"/>
      <c r="K32" s="53"/>
    </row>
    <row r="33" spans="1:16" ht="15.75" thickBot="1" x14ac:dyDescent="0.3">
      <c r="A33" s="97"/>
      <c r="B33" s="55"/>
      <c r="C33" s="58"/>
      <c r="D33" s="58"/>
      <c r="E33" s="58"/>
      <c r="F33" s="58"/>
      <c r="G33" s="58"/>
      <c r="H33" s="58"/>
      <c r="I33" s="58"/>
      <c r="J33" s="58"/>
      <c r="K33" s="53"/>
      <c r="P33" s="117"/>
    </row>
    <row r="34" spans="1:16" ht="10.5" hidden="1" customHeight="1" thickBot="1" x14ac:dyDescent="0.3">
      <c r="A34" s="97"/>
      <c r="B34" s="55"/>
      <c r="C34" s="58"/>
      <c r="D34" s="58"/>
      <c r="E34" s="58"/>
      <c r="F34" s="58"/>
      <c r="G34" s="58"/>
      <c r="H34" s="58"/>
      <c r="I34" s="58"/>
      <c r="J34" s="58"/>
      <c r="K34" s="53"/>
    </row>
    <row r="35" spans="1:16" ht="32.25" thickBot="1" x14ac:dyDescent="0.3">
      <c r="A35" s="97"/>
      <c r="B35" s="55"/>
      <c r="C35" s="114" t="s">
        <v>21</v>
      </c>
      <c r="D35" s="83">
        <f>IF(E32=0,1/D28*((D23*D31)/D32),IF(F32=0,1/D28*(((D23*D31)/D32)+((D23*E31)/E32)),1/D28*(((D23*D31)/D32)+((D23*E31)/E32)+((D23*F31)/F32))))</f>
        <v>0</v>
      </c>
      <c r="E35" s="79">
        <f>IF(E32=0,1/D28*((E23*D31)/D32),IF(F32=0,1/D28*(((E23*D31)/D32)+((E23*E31)/E32)),1/D28*(((E23*D31)/D32)+((E23*E31)/E32)+((E23*F31)/F32))))</f>
        <v>0</v>
      </c>
      <c r="F35" s="84">
        <f>IF(E35 &gt; 0,E35,D35)</f>
        <v>0</v>
      </c>
      <c r="G35" s="81" t="str">
        <f>IF(F35 &lt;= 350,"Certification possible"," ")</f>
        <v>Certification possible</v>
      </c>
      <c r="H35" s="81" t="str">
        <f>IF(F35 &gt; 350,"Certification impossible"," ")</f>
        <v xml:space="preserve"> </v>
      </c>
      <c r="I35" s="82"/>
      <c r="J35" s="58"/>
      <c r="K35" s="53"/>
      <c r="M35" s="127"/>
    </row>
    <row r="36" spans="1:16" x14ac:dyDescent="0.25">
      <c r="A36" s="111"/>
      <c r="B36" s="96"/>
      <c r="C36" s="96"/>
      <c r="D36" s="96"/>
      <c r="E36" s="96"/>
      <c r="F36" s="96"/>
      <c r="G36" s="96"/>
      <c r="H36" s="96"/>
      <c r="I36" s="96"/>
      <c r="J36" s="96"/>
      <c r="K36" s="112"/>
    </row>
  </sheetData>
  <sheetProtection algorithmName="SHA-512" hashValue="lI3cZcbu5GYj3Nj1OmXM6UtdqyWNqIHDbc8c67HUtLovb/xew8sjNAbjR0CUp+Pltoq6pLaYlcbvpCgeNzuUCA==" saltValue="qMIMZGnGcFZTegJfzGiQ7g==" spinCount="100000" sheet="1" objects="1" scenarios="1" selectLockedCells="1"/>
  <mergeCells count="10">
    <mergeCell ref="B2:E3"/>
    <mergeCell ref="G3:I3"/>
    <mergeCell ref="G4:I4"/>
    <mergeCell ref="G5:H5"/>
    <mergeCell ref="G6:H6"/>
    <mergeCell ref="M7:Q12"/>
    <mergeCell ref="B11:B12"/>
    <mergeCell ref="B14:B17"/>
    <mergeCell ref="D19:D20"/>
    <mergeCell ref="D25:J25"/>
  </mergeCells>
  <conditionalFormatting sqref="H23">
    <cfRule type="cellIs" dxfId="47" priority="10" operator="equal">
      <formula>" "</formula>
    </cfRule>
    <cfRule type="cellIs" dxfId="46" priority="11" operator="greaterThan">
      <formula>0</formula>
    </cfRule>
  </conditionalFormatting>
  <conditionalFormatting sqref="H35">
    <cfRule type="cellIs" dxfId="45" priority="8" operator="equal">
      <formula>" "</formula>
    </cfRule>
    <cfRule type="cellIs" dxfId="44" priority="9" operator="greaterThan">
      <formula>0</formula>
    </cfRule>
  </conditionalFormatting>
  <conditionalFormatting sqref="G35">
    <cfRule type="cellIs" dxfId="43" priority="6" operator="equal">
      <formula>" "</formula>
    </cfRule>
    <cfRule type="cellIs" dxfId="42" priority="7" operator="greaterThan">
      <formula>0</formula>
    </cfRule>
  </conditionalFormatting>
  <conditionalFormatting sqref="D23">
    <cfRule type="cellIs" dxfId="41" priority="5" operator="equal">
      <formula>0</formula>
    </cfRule>
  </conditionalFormatting>
  <conditionalFormatting sqref="E23">
    <cfRule type="cellIs" dxfId="40" priority="4" operator="equal">
      <formula>0</formula>
    </cfRule>
  </conditionalFormatting>
  <conditionalFormatting sqref="G23">
    <cfRule type="containsBlanks" dxfId="39" priority="12">
      <formula>LEN(TRIM(G23))=0</formula>
    </cfRule>
    <cfRule type="notContainsBlanks" dxfId="38" priority="1">
      <formula>LEN(TRIM(G23))&gt;0</formula>
    </cfRule>
  </conditionalFormatting>
  <conditionalFormatting sqref="E35">
    <cfRule type="cellIs" dxfId="37" priority="3" operator="equal">
      <formula>0</formula>
    </cfRule>
  </conditionalFormatting>
  <conditionalFormatting sqref="D35">
    <cfRule type="cellIs" dxfId="36" priority="2" operator="equal">
      <formula>0</formula>
    </cfRule>
  </conditionalFormatting>
  <dataValidations count="1">
    <dataValidation type="list" allowBlank="1" showInputMessage="1" showErrorMessage="1" sqref="J5" xr:uid="{00000000-0002-0000-0B00-000000000000}">
      <formula1>$M$5:$N$5</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163EED91-B6B0-4B10-8F26-E42FD2D7BD9A}">
          <x14:formula1>
            <xm:f>'Facteurs d''émissions'!$B$2:$B$18</xm:f>
          </x14:formula1>
          <xm:sqref>D15:J15</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5" tint="0.59999389629810485"/>
  </sheetPr>
  <dimension ref="A1:T36"/>
  <sheetViews>
    <sheetView zoomScale="80" zoomScaleNormal="80" workbookViewId="0">
      <selection activeCell="E15" activeCellId="1" sqref="F15:J15 E15"/>
    </sheetView>
  </sheetViews>
  <sheetFormatPr baseColWidth="10" defaultColWidth="10.85546875" defaultRowHeight="15" x14ac:dyDescent="0.25"/>
  <cols>
    <col min="1" max="1" width="6.85546875" style="104" customWidth="1"/>
    <col min="2" max="2" width="14.85546875" style="104" customWidth="1"/>
    <col min="3" max="3" width="40" style="104" customWidth="1"/>
    <col min="4" max="4" width="16.85546875" style="104" customWidth="1"/>
    <col min="5" max="5" width="16.7109375" style="104" customWidth="1"/>
    <col min="6" max="6" width="18.7109375" style="104" customWidth="1"/>
    <col min="7" max="7" width="19.85546875" style="104" customWidth="1"/>
    <col min="8" max="8" width="16.140625" style="104" customWidth="1"/>
    <col min="9" max="9" width="14.85546875" style="104" customWidth="1"/>
    <col min="10" max="10" width="19.5703125" style="104" bestFit="1" customWidth="1"/>
    <col min="11" max="11" width="10.85546875" style="104"/>
    <col min="12" max="12" width="3.5703125" style="104" customWidth="1"/>
    <col min="13" max="15" width="10.85546875" style="104"/>
    <col min="16" max="16" width="20.140625" style="104" bestFit="1" customWidth="1"/>
    <col min="17" max="18" width="10.85546875" style="104"/>
    <col min="19" max="19" width="7.7109375" style="104" customWidth="1"/>
    <col min="20" max="16384" width="10.85546875" style="104"/>
  </cols>
  <sheetData>
    <row r="1" spans="1:20" ht="11.1" customHeight="1" thickBot="1" x14ac:dyDescent="0.3">
      <c r="A1" s="86"/>
      <c r="B1" s="86"/>
      <c r="C1" s="86"/>
      <c r="D1" s="86"/>
      <c r="E1" s="86"/>
      <c r="F1" s="86"/>
      <c r="G1" s="86"/>
      <c r="H1" s="86"/>
      <c r="I1" s="86"/>
      <c r="J1" s="86"/>
      <c r="K1" s="113"/>
    </row>
    <row r="2" spans="1:20" ht="23.25" x14ac:dyDescent="0.25">
      <c r="A2" s="58"/>
      <c r="B2" s="166" t="s">
        <v>66</v>
      </c>
      <c r="C2" s="167"/>
      <c r="D2" s="167"/>
      <c r="E2" s="168"/>
      <c r="F2" s="55"/>
      <c r="G2" s="87"/>
      <c r="H2" s="87"/>
      <c r="I2" s="88"/>
      <c r="J2" s="88"/>
      <c r="K2" s="53"/>
    </row>
    <row r="3" spans="1:20" ht="24" customHeight="1" thickBot="1" x14ac:dyDescent="0.3">
      <c r="A3" s="58"/>
      <c r="B3" s="169"/>
      <c r="C3" s="170"/>
      <c r="D3" s="170"/>
      <c r="E3" s="171"/>
      <c r="F3" s="55"/>
      <c r="G3" s="174" t="s">
        <v>18</v>
      </c>
      <c r="H3" s="175"/>
      <c r="I3" s="175"/>
      <c r="J3" s="61" t="s">
        <v>16</v>
      </c>
      <c r="K3" s="53"/>
      <c r="N3" s="117"/>
    </row>
    <row r="4" spans="1:20" ht="25.5" customHeight="1" x14ac:dyDescent="0.25">
      <c r="A4" s="58"/>
      <c r="B4" s="58"/>
      <c r="C4" s="58"/>
      <c r="D4" s="89"/>
      <c r="E4" s="89"/>
      <c r="F4" s="55"/>
      <c r="G4" s="174" t="s">
        <v>17</v>
      </c>
      <c r="H4" s="175"/>
      <c r="I4" s="175"/>
      <c r="J4" s="61" t="s">
        <v>16</v>
      </c>
      <c r="K4" s="53"/>
      <c r="O4" s="118"/>
      <c r="P4" s="119"/>
    </row>
    <row r="5" spans="1:20" ht="57.6" customHeight="1" x14ac:dyDescent="0.25">
      <c r="A5" s="58"/>
      <c r="B5" s="58"/>
      <c r="C5" s="58"/>
      <c r="D5" s="89"/>
      <c r="E5" s="89"/>
      <c r="F5" s="55"/>
      <c r="G5" s="172" t="s">
        <v>56</v>
      </c>
      <c r="H5" s="173"/>
      <c r="I5" s="90"/>
      <c r="J5" s="61" t="s">
        <v>59</v>
      </c>
      <c r="K5" s="53"/>
      <c r="M5" s="120" t="s">
        <v>58</v>
      </c>
      <c r="N5" s="120" t="s">
        <v>59</v>
      </c>
      <c r="O5" s="118"/>
      <c r="P5" s="119"/>
    </row>
    <row r="6" spans="1:20" ht="37.5" customHeight="1" thickBot="1" x14ac:dyDescent="0.3">
      <c r="A6" s="58"/>
      <c r="B6" s="58"/>
      <c r="C6" s="58"/>
      <c r="D6" s="89"/>
      <c r="E6" s="89"/>
      <c r="F6" s="55"/>
      <c r="G6" s="173" t="s">
        <v>80</v>
      </c>
      <c r="H6" s="173"/>
      <c r="I6" s="55"/>
      <c r="J6" s="140"/>
      <c r="K6" s="53"/>
      <c r="S6" s="121"/>
    </row>
    <row r="7" spans="1:20" ht="20.45" customHeight="1" x14ac:dyDescent="0.35">
      <c r="A7" s="91"/>
      <c r="B7" s="92" t="s">
        <v>15</v>
      </c>
      <c r="C7" s="93"/>
      <c r="D7" s="94"/>
      <c r="E7" s="94"/>
      <c r="F7" s="94"/>
      <c r="G7" s="94"/>
      <c r="H7" s="94"/>
      <c r="I7" s="94"/>
      <c r="J7" s="94"/>
      <c r="K7" s="53"/>
      <c r="M7" s="187" t="s">
        <v>91</v>
      </c>
      <c r="N7" s="188"/>
      <c r="O7" s="188"/>
      <c r="P7" s="188"/>
      <c r="Q7" s="189"/>
      <c r="R7" s="122"/>
      <c r="S7" s="123"/>
    </row>
    <row r="8" spans="1:20" ht="8.4499999999999993" customHeight="1" x14ac:dyDescent="0.3">
      <c r="A8" s="91"/>
      <c r="B8" s="95"/>
      <c r="C8" s="96"/>
      <c r="D8" s="96"/>
      <c r="E8" s="58"/>
      <c r="F8" s="58"/>
      <c r="G8" s="58"/>
      <c r="H8" s="58"/>
      <c r="I8" s="58"/>
      <c r="J8" s="58"/>
      <c r="K8" s="53"/>
      <c r="M8" s="190"/>
      <c r="N8" s="191"/>
      <c r="O8" s="191"/>
      <c r="P8" s="191"/>
      <c r="Q8" s="192"/>
      <c r="R8" s="123"/>
      <c r="S8" s="123"/>
    </row>
    <row r="9" spans="1:20" ht="30.6" customHeight="1" x14ac:dyDescent="0.25">
      <c r="A9" s="97"/>
      <c r="B9" s="53"/>
      <c r="C9" s="54" t="s">
        <v>0</v>
      </c>
      <c r="D9" s="60">
        <v>0.55000000000000004</v>
      </c>
      <c r="E9" s="58"/>
      <c r="F9" s="53"/>
      <c r="G9" s="124" t="s">
        <v>19</v>
      </c>
      <c r="H9" s="60">
        <v>0</v>
      </c>
      <c r="I9" s="58"/>
      <c r="J9" s="58"/>
      <c r="K9" s="53"/>
      <c r="M9" s="190"/>
      <c r="N9" s="191"/>
      <c r="O9" s="191"/>
      <c r="P9" s="191"/>
      <c r="Q9" s="192"/>
      <c r="R9" s="123"/>
      <c r="S9" s="123"/>
      <c r="T9" s="121"/>
    </row>
    <row r="10" spans="1:20" ht="10.5" customHeight="1" x14ac:dyDescent="0.25">
      <c r="A10" s="97"/>
      <c r="B10" s="55"/>
      <c r="C10" s="56"/>
      <c r="D10" s="101"/>
      <c r="E10" s="58"/>
      <c r="F10" s="55"/>
      <c r="G10" s="100"/>
      <c r="H10" s="101"/>
      <c r="I10" s="58"/>
      <c r="J10" s="58"/>
      <c r="K10" s="53"/>
      <c r="M10" s="190"/>
      <c r="N10" s="191"/>
      <c r="O10" s="191"/>
      <c r="P10" s="191"/>
      <c r="Q10" s="192"/>
      <c r="R10" s="123"/>
      <c r="S10" s="123"/>
      <c r="T10" s="121"/>
    </row>
    <row r="11" spans="1:20" ht="30.6" customHeight="1" x14ac:dyDescent="0.25">
      <c r="A11" s="97"/>
      <c r="B11" s="165" t="s">
        <v>25</v>
      </c>
      <c r="C11" s="57" t="s">
        <v>23</v>
      </c>
      <c r="D11" s="116">
        <v>0</v>
      </c>
      <c r="E11" s="98"/>
      <c r="F11" s="55"/>
      <c r="G11" s="102"/>
      <c r="H11" s="101"/>
      <c r="I11" s="58"/>
      <c r="J11" s="58"/>
      <c r="K11" s="53"/>
      <c r="M11" s="190"/>
      <c r="N11" s="191"/>
      <c r="O11" s="191"/>
      <c r="P11" s="191"/>
      <c r="Q11" s="192"/>
      <c r="R11" s="123"/>
      <c r="S11" s="123"/>
      <c r="T11" s="121"/>
    </row>
    <row r="12" spans="1:20" ht="41.1" customHeight="1" thickBot="1" x14ac:dyDescent="0.3">
      <c r="A12" s="97"/>
      <c r="B12" s="165"/>
      <c r="C12" s="56" t="s">
        <v>22</v>
      </c>
      <c r="D12" s="115">
        <v>1E-4</v>
      </c>
      <c r="E12" s="58"/>
      <c r="F12" s="99"/>
      <c r="G12" s="100"/>
      <c r="H12" s="101"/>
      <c r="I12" s="58"/>
      <c r="J12" s="58"/>
      <c r="K12" s="53"/>
      <c r="M12" s="193"/>
      <c r="N12" s="194"/>
      <c r="O12" s="194"/>
      <c r="P12" s="194"/>
      <c r="Q12" s="195"/>
      <c r="R12" s="123"/>
      <c r="S12" s="125"/>
    </row>
    <row r="13" spans="1:20" ht="18.600000000000001" customHeight="1" x14ac:dyDescent="0.25">
      <c r="A13" s="97"/>
      <c r="B13" s="69" t="s">
        <v>55</v>
      </c>
      <c r="C13" s="58"/>
      <c r="D13" s="58"/>
      <c r="E13" s="58"/>
      <c r="F13" s="58"/>
      <c r="G13" s="58"/>
      <c r="H13" s="58"/>
      <c r="I13" s="58"/>
      <c r="J13" s="58"/>
      <c r="K13" s="53"/>
      <c r="M13" s="123"/>
      <c r="N13" s="123"/>
      <c r="O13" s="123"/>
      <c r="P13" s="123"/>
      <c r="Q13" s="123"/>
      <c r="R13" s="123"/>
      <c r="S13" s="125"/>
    </row>
    <row r="14" spans="1:20" ht="14.45" customHeight="1" x14ac:dyDescent="0.25">
      <c r="A14" s="97"/>
      <c r="B14" s="165" t="s">
        <v>24</v>
      </c>
      <c r="C14" s="58"/>
      <c r="D14" s="76" t="s">
        <v>14</v>
      </c>
      <c r="E14" s="76" t="s">
        <v>13</v>
      </c>
      <c r="F14" s="76" t="s">
        <v>12</v>
      </c>
      <c r="G14" s="76" t="s">
        <v>11</v>
      </c>
      <c r="H14" s="76" t="s">
        <v>10</v>
      </c>
      <c r="I14" s="76" t="s">
        <v>27</v>
      </c>
      <c r="J14" s="76" t="s">
        <v>28</v>
      </c>
      <c r="K14" s="53"/>
      <c r="M14" s="123"/>
      <c r="N14" s="123"/>
      <c r="O14" s="123"/>
      <c r="P14" s="123"/>
      <c r="Q14" s="123"/>
      <c r="R14" s="123"/>
      <c r="S14" s="125"/>
      <c r="T14" s="121"/>
    </row>
    <row r="15" spans="1:20" x14ac:dyDescent="0.25">
      <c r="A15" s="97"/>
      <c r="B15" s="165"/>
      <c r="C15" s="58" t="s">
        <v>26</v>
      </c>
      <c r="D15" s="62" t="s">
        <v>44</v>
      </c>
      <c r="E15" s="62" t="s">
        <v>44</v>
      </c>
      <c r="F15" s="62" t="s">
        <v>38</v>
      </c>
      <c r="G15" s="62" t="s">
        <v>36</v>
      </c>
      <c r="H15" s="62" t="s">
        <v>39</v>
      </c>
      <c r="I15" s="62" t="s">
        <v>44</v>
      </c>
      <c r="J15" s="62" t="s">
        <v>44</v>
      </c>
      <c r="K15" s="53"/>
      <c r="L15" s="126"/>
      <c r="M15" s="125"/>
      <c r="N15" s="125"/>
      <c r="O15" s="125"/>
      <c r="P15" s="125"/>
      <c r="Q15" s="125"/>
      <c r="R15" s="125"/>
      <c r="S15" s="125"/>
      <c r="T15" s="121"/>
    </row>
    <row r="16" spans="1:20" x14ac:dyDescent="0.25">
      <c r="A16" s="97"/>
      <c r="B16" s="165"/>
      <c r="C16" s="55" t="s">
        <v>9</v>
      </c>
      <c r="D16" s="63">
        <v>0</v>
      </c>
      <c r="E16" s="63">
        <v>0</v>
      </c>
      <c r="F16" s="63">
        <v>0</v>
      </c>
      <c r="G16" s="63">
        <v>0</v>
      </c>
      <c r="H16" s="63">
        <v>0</v>
      </c>
      <c r="I16" s="63">
        <v>0</v>
      </c>
      <c r="J16" s="63">
        <v>0</v>
      </c>
      <c r="K16" s="53"/>
      <c r="M16" s="125"/>
      <c r="N16" s="125"/>
      <c r="O16" s="125"/>
      <c r="P16" s="125"/>
      <c r="Q16" s="125"/>
      <c r="R16" s="125"/>
      <c r="S16" s="125"/>
    </row>
    <row r="17" spans="1:19" x14ac:dyDescent="0.25">
      <c r="A17" s="97"/>
      <c r="B17" s="165"/>
      <c r="C17" s="55" t="s">
        <v>8</v>
      </c>
      <c r="D17" s="77">
        <f>VLOOKUP(D15,'Facteurs d''émissions'!$B2:$C18,2,FALSE)</f>
        <v>150</v>
      </c>
      <c r="E17" s="77">
        <f>VLOOKUP(E15,'Facteurs d''émissions'!$B2:$C18,2,FALSE)</f>
        <v>150</v>
      </c>
      <c r="F17" s="77">
        <f>VLOOKUP(F15,'Facteurs d''émissions'!$B2:$C18,2,FALSE)</f>
        <v>266</v>
      </c>
      <c r="G17" s="77">
        <f>VLOOKUP(G15,'Facteurs d''émissions'!$B2:$C18,2,FALSE)</f>
        <v>268</v>
      </c>
      <c r="H17" s="77">
        <f>VLOOKUP(H15,'Facteurs d''émissions'!$B2:$C18,2,FALSE)</f>
        <v>282</v>
      </c>
      <c r="I17" s="77">
        <f>VLOOKUP(I15,'Facteurs d''émissions'!$B2:$C18,2,FALSE)</f>
        <v>150</v>
      </c>
      <c r="J17" s="77">
        <f>VLOOKUP(J15,'Facteurs d''émissions'!$B2:$C18,2,FALSE)</f>
        <v>150</v>
      </c>
      <c r="K17" s="53"/>
      <c r="M17" s="125"/>
      <c r="N17" s="125"/>
      <c r="O17" s="125"/>
      <c r="P17" s="125"/>
      <c r="Q17" s="125"/>
      <c r="R17" s="125"/>
      <c r="S17" s="125"/>
    </row>
    <row r="18" spans="1:19" x14ac:dyDescent="0.25">
      <c r="A18" s="97"/>
      <c r="B18" s="73"/>
      <c r="C18" s="55"/>
      <c r="D18" s="103"/>
      <c r="E18" s="55"/>
      <c r="F18" s="55"/>
      <c r="G18" s="55"/>
      <c r="H18" s="55"/>
      <c r="I18" s="55"/>
      <c r="J18" s="55"/>
      <c r="K18" s="53"/>
      <c r="M18" s="125"/>
      <c r="N18" s="125"/>
      <c r="O18" s="125"/>
      <c r="P18" s="125"/>
      <c r="Q18" s="125"/>
      <c r="R18" s="125"/>
      <c r="S18" s="125"/>
    </row>
    <row r="19" spans="1:19" ht="14.45" customHeight="1" x14ac:dyDescent="0.25">
      <c r="A19" s="97"/>
      <c r="B19" s="73"/>
      <c r="C19" s="55"/>
      <c r="D19" s="165" t="s">
        <v>88</v>
      </c>
      <c r="E19" s="104" t="s">
        <v>90</v>
      </c>
      <c r="G19" s="74">
        <v>0</v>
      </c>
      <c r="H19" s="55"/>
      <c r="I19" s="55"/>
      <c r="J19" s="55"/>
      <c r="K19" s="53"/>
      <c r="M19" s="125"/>
      <c r="N19" s="125"/>
      <c r="O19" s="125"/>
      <c r="P19" s="125"/>
      <c r="Q19" s="125"/>
      <c r="R19" s="125"/>
      <c r="S19" s="125"/>
    </row>
    <row r="20" spans="1:19" x14ac:dyDescent="0.25">
      <c r="A20" s="97"/>
      <c r="B20" s="55"/>
      <c r="C20" s="55"/>
      <c r="D20" s="165"/>
      <c r="E20" s="104" t="s">
        <v>89</v>
      </c>
      <c r="G20" s="74">
        <v>0</v>
      </c>
      <c r="H20" s="55"/>
      <c r="I20" s="55"/>
      <c r="J20" s="55"/>
      <c r="K20" s="53"/>
      <c r="M20" s="125"/>
      <c r="N20" s="125"/>
      <c r="O20" s="125"/>
      <c r="P20" s="125"/>
      <c r="Q20" s="125"/>
      <c r="R20" s="125"/>
      <c r="S20" s="125"/>
    </row>
    <row r="21" spans="1:19" ht="9" customHeight="1" x14ac:dyDescent="0.25">
      <c r="A21" s="97"/>
      <c r="B21" s="55"/>
      <c r="C21" s="55"/>
      <c r="D21" s="55"/>
      <c r="E21" s="55"/>
      <c r="F21" s="55"/>
      <c r="G21" s="55"/>
      <c r="H21" s="55"/>
      <c r="I21" s="55"/>
      <c r="J21" s="55"/>
      <c r="K21" s="53"/>
      <c r="M21" s="125"/>
      <c r="N21" s="125"/>
      <c r="O21" s="125"/>
      <c r="P21" s="125"/>
      <c r="Q21" s="125"/>
      <c r="R21" s="125"/>
      <c r="S21" s="125"/>
    </row>
    <row r="22" spans="1:19" ht="7.5" customHeight="1" thickBot="1" x14ac:dyDescent="0.3">
      <c r="A22" s="97"/>
      <c r="B22" s="55"/>
      <c r="C22" s="58"/>
      <c r="D22" s="58"/>
      <c r="E22" s="58"/>
      <c r="F22" s="58"/>
      <c r="G22" s="58"/>
      <c r="H22" s="58"/>
      <c r="I22" s="58"/>
      <c r="J22" s="58"/>
      <c r="K22" s="53"/>
      <c r="M22" s="125"/>
      <c r="N22" s="125"/>
      <c r="O22" s="125"/>
      <c r="P22" s="125"/>
      <c r="Q22" s="125"/>
      <c r="R22" s="125"/>
      <c r="S22" s="125"/>
    </row>
    <row r="23" spans="1:19" ht="32.25" thickBot="1" x14ac:dyDescent="0.3">
      <c r="A23" s="97"/>
      <c r="B23" s="55"/>
      <c r="C23" s="59" t="s">
        <v>20</v>
      </c>
      <c r="D23" s="78">
        <f>IF(G19=0,(((1-H9)*((D16*D17)+(E16*E17)+(F16*F17)+(G16*G17)+(H16*H17)))/D9),(((1-H9)*((D16*D17)+(E16*E17)+(F16*F17)+(G16*G17)+(H16*H17)))/D9)*G19/(G19+G20))</f>
        <v>0</v>
      </c>
      <c r="E23" s="79">
        <f>IF(G19=0,(1-H9)*(D11/D12)*0.0036/D9,((1-H9)*(D11/D12)*0.0036/D9)*G19/(G19+G20))</f>
        <v>0</v>
      </c>
      <c r="F23" s="80">
        <f>IF(E23 &gt; 0,E23,D23)</f>
        <v>0</v>
      </c>
      <c r="G23" s="81" t="str">
        <f>IF(F23&lt;=550,"Certification possible","")</f>
        <v>Certification possible</v>
      </c>
      <c r="H23" s="81" t="str">
        <f>IF(F23&gt;550,"Certification impossible"," ")</f>
        <v xml:space="preserve"> </v>
      </c>
      <c r="I23" s="82"/>
      <c r="J23" s="58"/>
      <c r="K23" s="53"/>
    </row>
    <row r="24" spans="1:19" x14ac:dyDescent="0.25">
      <c r="A24" s="97"/>
      <c r="B24" s="55"/>
      <c r="C24" s="58"/>
      <c r="D24" s="105"/>
      <c r="E24" s="58"/>
      <c r="F24" s="58"/>
      <c r="G24" s="58"/>
      <c r="H24" s="58"/>
      <c r="I24" s="58"/>
      <c r="J24" s="58"/>
      <c r="K24" s="53"/>
    </row>
    <row r="25" spans="1:19" ht="21" customHeight="1" x14ac:dyDescent="0.35">
      <c r="A25" s="97"/>
      <c r="B25" s="106" t="s">
        <v>7</v>
      </c>
      <c r="C25" s="107"/>
      <c r="D25" s="155"/>
      <c r="E25" s="155"/>
      <c r="F25" s="155"/>
      <c r="G25" s="155"/>
      <c r="H25" s="155"/>
      <c r="I25" s="155"/>
      <c r="J25" s="155"/>
      <c r="K25" s="53"/>
    </row>
    <row r="26" spans="1:19" ht="21" customHeight="1" x14ac:dyDescent="0.3">
      <c r="A26" s="97"/>
      <c r="B26" s="106"/>
      <c r="C26" s="108" t="s">
        <v>53</v>
      </c>
      <c r="D26" s="109"/>
      <c r="E26" s="109"/>
      <c r="F26" s="109"/>
      <c r="G26" s="109"/>
      <c r="H26" s="109"/>
      <c r="I26" s="109"/>
      <c r="J26" s="109"/>
      <c r="K26" s="53"/>
    </row>
    <row r="27" spans="1:19" ht="9.9499999999999993" customHeight="1" x14ac:dyDescent="0.25">
      <c r="A27" s="97"/>
      <c r="B27" s="55"/>
      <c r="C27" s="58"/>
      <c r="D27" s="58"/>
      <c r="E27" s="58"/>
      <c r="F27" s="58"/>
      <c r="G27" s="58"/>
      <c r="H27" s="58"/>
      <c r="I27" s="58"/>
      <c r="J27" s="58"/>
      <c r="K27" s="53"/>
      <c r="P27" s="117"/>
    </row>
    <row r="28" spans="1:19" x14ac:dyDescent="0.25">
      <c r="A28" s="97"/>
      <c r="B28" s="55"/>
      <c r="C28" s="110" t="s">
        <v>6</v>
      </c>
      <c r="D28" s="85">
        <v>1</v>
      </c>
      <c r="E28" s="58"/>
      <c r="F28" s="58"/>
      <c r="G28" s="58"/>
      <c r="H28" s="58"/>
      <c r="I28" s="58"/>
      <c r="J28" s="58"/>
      <c r="K28" s="53"/>
    </row>
    <row r="29" spans="1:19" ht="9.9499999999999993" customHeight="1" x14ac:dyDescent="0.25">
      <c r="A29" s="97"/>
      <c r="B29" s="55"/>
      <c r="C29" s="58"/>
      <c r="D29" s="58"/>
      <c r="E29" s="58"/>
      <c r="F29" s="58"/>
      <c r="G29" s="58"/>
      <c r="H29" s="58"/>
      <c r="I29" s="58"/>
      <c r="J29" s="58"/>
      <c r="K29" s="53"/>
    </row>
    <row r="30" spans="1:19" x14ac:dyDescent="0.25">
      <c r="A30" s="97"/>
      <c r="B30" s="55"/>
      <c r="C30" s="58"/>
      <c r="D30" s="76" t="s">
        <v>5</v>
      </c>
      <c r="E30" s="76" t="s">
        <v>4</v>
      </c>
      <c r="F30" s="76" t="s">
        <v>3</v>
      </c>
      <c r="G30" s="58"/>
      <c r="H30" s="58"/>
      <c r="I30" s="58"/>
      <c r="J30" s="58"/>
      <c r="K30" s="53"/>
    </row>
    <row r="31" spans="1:19" x14ac:dyDescent="0.25">
      <c r="A31" s="97"/>
      <c r="B31" s="55"/>
      <c r="C31" s="58" t="s">
        <v>2</v>
      </c>
      <c r="D31" s="62">
        <v>5</v>
      </c>
      <c r="E31" s="62">
        <v>5</v>
      </c>
      <c r="F31" s="62">
        <v>5</v>
      </c>
      <c r="G31" s="58"/>
      <c r="H31" s="58"/>
      <c r="I31" s="58"/>
      <c r="J31" s="58"/>
      <c r="K31" s="53"/>
    </row>
    <row r="32" spans="1:19" x14ac:dyDescent="0.25">
      <c r="A32" s="97"/>
      <c r="B32" s="55"/>
      <c r="C32" s="58" t="s">
        <v>1</v>
      </c>
      <c r="D32" s="62">
        <v>10</v>
      </c>
      <c r="E32" s="62">
        <v>0</v>
      </c>
      <c r="F32" s="62">
        <v>0</v>
      </c>
      <c r="G32" s="58"/>
      <c r="H32" s="58"/>
      <c r="I32" s="58"/>
      <c r="J32" s="58"/>
      <c r="K32" s="53"/>
    </row>
    <row r="33" spans="1:16" ht="15.75" thickBot="1" x14ac:dyDescent="0.3">
      <c r="A33" s="97"/>
      <c r="B33" s="55"/>
      <c r="C33" s="58"/>
      <c r="D33" s="58"/>
      <c r="E33" s="58"/>
      <c r="F33" s="58"/>
      <c r="G33" s="58"/>
      <c r="H33" s="58"/>
      <c r="I33" s="58"/>
      <c r="J33" s="58"/>
      <c r="K33" s="53"/>
      <c r="P33" s="117"/>
    </row>
    <row r="34" spans="1:16" ht="10.5" hidden="1" customHeight="1" thickBot="1" x14ac:dyDescent="0.3">
      <c r="A34" s="97"/>
      <c r="B34" s="55"/>
      <c r="C34" s="58"/>
      <c r="D34" s="58"/>
      <c r="E34" s="58"/>
      <c r="F34" s="58"/>
      <c r="G34" s="58"/>
      <c r="H34" s="58"/>
      <c r="I34" s="58"/>
      <c r="J34" s="58"/>
      <c r="K34" s="53"/>
    </row>
    <row r="35" spans="1:16" ht="32.25" thickBot="1" x14ac:dyDescent="0.3">
      <c r="A35" s="97"/>
      <c r="B35" s="55"/>
      <c r="C35" s="114" t="s">
        <v>21</v>
      </c>
      <c r="D35" s="83">
        <f>IF(E32=0,1/D28*((D23*D31)/D32),IF(F32=0,1/D28*(((D23*D31)/D32)+((D23*E31)/E32)),1/D28*(((D23*D31)/D32)+((D23*E31)/E32)+((D23*F31)/F32))))</f>
        <v>0</v>
      </c>
      <c r="E35" s="79">
        <f>IF(E32=0,1/D28*((E23*D31)/D32),IF(F32=0,1/D28*(((E23*D31)/D32)+((E23*E31)/E32)),1/D28*(((E23*D31)/D32)+((E23*E31)/E32)+((E23*F31)/F32))))</f>
        <v>0</v>
      </c>
      <c r="F35" s="84">
        <f>IF(E35 &gt; 0,E35,D35)</f>
        <v>0</v>
      </c>
      <c r="G35" s="81" t="str">
        <f>IF(F35 &lt;= 350,"Certification possible"," ")</f>
        <v>Certification possible</v>
      </c>
      <c r="H35" s="81" t="str">
        <f>IF(F35 &gt; 350,"Certification impossible"," ")</f>
        <v xml:space="preserve"> </v>
      </c>
      <c r="I35" s="82"/>
      <c r="J35" s="58"/>
      <c r="K35" s="53"/>
      <c r="M35" s="127"/>
    </row>
    <row r="36" spans="1:16" x14ac:dyDescent="0.25">
      <c r="A36" s="111"/>
      <c r="B36" s="96"/>
      <c r="C36" s="96"/>
      <c r="D36" s="96"/>
      <c r="E36" s="96"/>
      <c r="F36" s="96"/>
      <c r="G36" s="96"/>
      <c r="H36" s="96"/>
      <c r="I36" s="96"/>
      <c r="J36" s="96"/>
      <c r="K36" s="112"/>
    </row>
  </sheetData>
  <sheetProtection algorithmName="SHA-512" hashValue="IDIa8xXmaFLLcnlA3sRc90PeypFU7KI60mxUL75vhaaLHaMX0+54dpoxsPwjCybbKW97/JTvfKBVmcMtmPLDJQ==" saltValue="vNKT23p/JgbPZ8PYW5EhTQ==" spinCount="100000" sheet="1" objects="1" scenarios="1" selectLockedCells="1"/>
  <mergeCells count="10">
    <mergeCell ref="B2:E3"/>
    <mergeCell ref="G3:I3"/>
    <mergeCell ref="G4:I4"/>
    <mergeCell ref="G5:H5"/>
    <mergeCell ref="G6:H6"/>
    <mergeCell ref="M7:Q12"/>
    <mergeCell ref="B11:B12"/>
    <mergeCell ref="B14:B17"/>
    <mergeCell ref="D19:D20"/>
    <mergeCell ref="D25:J25"/>
  </mergeCells>
  <conditionalFormatting sqref="H23">
    <cfRule type="cellIs" dxfId="35" priority="10" operator="equal">
      <formula>" "</formula>
    </cfRule>
    <cfRule type="cellIs" dxfId="34" priority="11" operator="greaterThan">
      <formula>0</formula>
    </cfRule>
  </conditionalFormatting>
  <conditionalFormatting sqref="H35">
    <cfRule type="cellIs" dxfId="33" priority="8" operator="equal">
      <formula>" "</formula>
    </cfRule>
    <cfRule type="cellIs" dxfId="32" priority="9" operator="greaterThan">
      <formula>0</formula>
    </cfRule>
  </conditionalFormatting>
  <conditionalFormatting sqref="G35">
    <cfRule type="cellIs" dxfId="31" priority="6" operator="equal">
      <formula>" "</formula>
    </cfRule>
    <cfRule type="cellIs" dxfId="30" priority="7" operator="greaterThan">
      <formula>0</formula>
    </cfRule>
  </conditionalFormatting>
  <conditionalFormatting sqref="D23">
    <cfRule type="cellIs" dxfId="29" priority="5" operator="equal">
      <formula>0</formula>
    </cfRule>
  </conditionalFormatting>
  <conditionalFormatting sqref="E23">
    <cfRule type="cellIs" dxfId="28" priority="4" operator="equal">
      <formula>0</formula>
    </cfRule>
  </conditionalFormatting>
  <conditionalFormatting sqref="G23">
    <cfRule type="containsBlanks" dxfId="27" priority="12">
      <formula>LEN(TRIM(G23))=0</formula>
    </cfRule>
    <cfRule type="notContainsBlanks" dxfId="26" priority="1">
      <formula>LEN(TRIM(G23))&gt;0</formula>
    </cfRule>
  </conditionalFormatting>
  <conditionalFormatting sqref="E35">
    <cfRule type="cellIs" dxfId="25" priority="3" operator="equal">
      <formula>0</formula>
    </cfRule>
  </conditionalFormatting>
  <conditionalFormatting sqref="D35">
    <cfRule type="cellIs" dxfId="24" priority="2" operator="equal">
      <formula>0</formula>
    </cfRule>
  </conditionalFormatting>
  <dataValidations count="1">
    <dataValidation type="list" allowBlank="1" showInputMessage="1" showErrorMessage="1" sqref="J5" xr:uid="{00000000-0002-0000-0C00-000000000000}">
      <formula1>$M$5:$N$5</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B0884D0F-09E4-4195-8C6E-B4A8E06DB810}">
          <x14:formula1>
            <xm:f>'Facteurs d''émissions'!$B$2:$B$18</xm:f>
          </x14:formula1>
          <xm:sqref>D15:J15</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5" tint="0.59999389629810485"/>
  </sheetPr>
  <dimension ref="A1:T36"/>
  <sheetViews>
    <sheetView zoomScale="80" zoomScaleNormal="80" workbookViewId="0">
      <selection activeCell="I15" sqref="I15"/>
    </sheetView>
  </sheetViews>
  <sheetFormatPr baseColWidth="10" defaultColWidth="10.85546875" defaultRowHeight="15" x14ac:dyDescent="0.25"/>
  <cols>
    <col min="1" max="1" width="6.85546875" style="104" customWidth="1"/>
    <col min="2" max="2" width="14.85546875" style="104" customWidth="1"/>
    <col min="3" max="3" width="40" style="104" customWidth="1"/>
    <col min="4" max="4" width="16.85546875" style="104" customWidth="1"/>
    <col min="5" max="5" width="16.7109375" style="104" customWidth="1"/>
    <col min="6" max="6" width="18.7109375" style="104" customWidth="1"/>
    <col min="7" max="7" width="19.85546875" style="104" customWidth="1"/>
    <col min="8" max="8" width="16.140625" style="104" customWidth="1"/>
    <col min="9" max="9" width="14.85546875" style="104" customWidth="1"/>
    <col min="10" max="10" width="19.5703125" style="104" bestFit="1" customWidth="1"/>
    <col min="11" max="11" width="10.85546875" style="104"/>
    <col min="12" max="12" width="3.5703125" style="104" customWidth="1"/>
    <col min="13" max="15" width="10.85546875" style="104"/>
    <col min="16" max="16" width="20.140625" style="104" bestFit="1" customWidth="1"/>
    <col min="17" max="18" width="10.85546875" style="104"/>
    <col min="19" max="19" width="7.7109375" style="104" customWidth="1"/>
    <col min="20" max="16384" width="10.85546875" style="104"/>
  </cols>
  <sheetData>
    <row r="1" spans="1:20" ht="11.1" customHeight="1" thickBot="1" x14ac:dyDescent="0.3">
      <c r="A1" s="86"/>
      <c r="B1" s="86"/>
      <c r="C1" s="86"/>
      <c r="D1" s="86"/>
      <c r="E1" s="86"/>
      <c r="F1" s="86"/>
      <c r="G1" s="86"/>
      <c r="H1" s="86"/>
      <c r="I1" s="86"/>
      <c r="J1" s="86"/>
      <c r="K1" s="113"/>
    </row>
    <row r="2" spans="1:20" ht="23.25" x14ac:dyDescent="0.25">
      <c r="A2" s="58"/>
      <c r="B2" s="166" t="s">
        <v>67</v>
      </c>
      <c r="C2" s="167"/>
      <c r="D2" s="167"/>
      <c r="E2" s="168"/>
      <c r="F2" s="55"/>
      <c r="G2" s="87"/>
      <c r="H2" s="87"/>
      <c r="I2" s="88"/>
      <c r="J2" s="88"/>
      <c r="K2" s="53"/>
    </row>
    <row r="3" spans="1:20" ht="24" customHeight="1" thickBot="1" x14ac:dyDescent="0.3">
      <c r="A3" s="58"/>
      <c r="B3" s="169"/>
      <c r="C3" s="170"/>
      <c r="D3" s="170"/>
      <c r="E3" s="171"/>
      <c r="F3" s="55"/>
      <c r="G3" s="174" t="s">
        <v>18</v>
      </c>
      <c r="H3" s="175"/>
      <c r="I3" s="175"/>
      <c r="J3" s="61" t="s">
        <v>16</v>
      </c>
      <c r="K3" s="53"/>
      <c r="N3" s="117"/>
    </row>
    <row r="4" spans="1:20" ht="25.5" customHeight="1" x14ac:dyDescent="0.25">
      <c r="A4" s="58"/>
      <c r="B4" s="58"/>
      <c r="C4" s="58"/>
      <c r="D4" s="89"/>
      <c r="E4" s="89"/>
      <c r="F4" s="55"/>
      <c r="G4" s="174" t="s">
        <v>17</v>
      </c>
      <c r="H4" s="175"/>
      <c r="I4" s="175"/>
      <c r="J4" s="61" t="s">
        <v>16</v>
      </c>
      <c r="K4" s="53"/>
      <c r="O4" s="118"/>
      <c r="P4" s="119"/>
    </row>
    <row r="5" spans="1:20" ht="57.6" customHeight="1" x14ac:dyDescent="0.25">
      <c r="A5" s="58"/>
      <c r="B5" s="58"/>
      <c r="C5" s="58"/>
      <c r="D5" s="89"/>
      <c r="E5" s="89"/>
      <c r="F5" s="55"/>
      <c r="G5" s="172" t="s">
        <v>56</v>
      </c>
      <c r="H5" s="173"/>
      <c r="I5" s="90"/>
      <c r="J5" s="61" t="s">
        <v>59</v>
      </c>
      <c r="K5" s="53"/>
      <c r="M5" s="120" t="s">
        <v>58</v>
      </c>
      <c r="N5" s="120" t="s">
        <v>59</v>
      </c>
      <c r="O5" s="118"/>
      <c r="P5" s="119"/>
    </row>
    <row r="6" spans="1:20" ht="37.5" customHeight="1" thickBot="1" x14ac:dyDescent="0.3">
      <c r="A6" s="58"/>
      <c r="B6" s="58"/>
      <c r="C6" s="58"/>
      <c r="D6" s="89"/>
      <c r="E6" s="89"/>
      <c r="F6" s="55"/>
      <c r="G6" s="173" t="s">
        <v>80</v>
      </c>
      <c r="H6" s="173"/>
      <c r="I6" s="55"/>
      <c r="J6" s="140"/>
      <c r="K6" s="53"/>
      <c r="S6" s="121"/>
    </row>
    <row r="7" spans="1:20" ht="20.45" customHeight="1" x14ac:dyDescent="0.35">
      <c r="A7" s="91"/>
      <c r="B7" s="92" t="s">
        <v>15</v>
      </c>
      <c r="C7" s="93"/>
      <c r="D7" s="94"/>
      <c r="E7" s="94"/>
      <c r="F7" s="94"/>
      <c r="G7" s="94"/>
      <c r="H7" s="94"/>
      <c r="I7" s="94"/>
      <c r="J7" s="94"/>
      <c r="K7" s="53"/>
      <c r="M7" s="187" t="s">
        <v>91</v>
      </c>
      <c r="N7" s="188"/>
      <c r="O7" s="188"/>
      <c r="P7" s="188"/>
      <c r="Q7" s="189"/>
      <c r="R7" s="122"/>
      <c r="S7" s="123"/>
    </row>
    <row r="8" spans="1:20" ht="8.4499999999999993" customHeight="1" x14ac:dyDescent="0.3">
      <c r="A8" s="91"/>
      <c r="B8" s="95"/>
      <c r="C8" s="96"/>
      <c r="D8" s="96"/>
      <c r="E8" s="58"/>
      <c r="F8" s="58"/>
      <c r="G8" s="58"/>
      <c r="H8" s="58"/>
      <c r="I8" s="58"/>
      <c r="J8" s="58"/>
      <c r="K8" s="53"/>
      <c r="M8" s="190"/>
      <c r="N8" s="191"/>
      <c r="O8" s="191"/>
      <c r="P8" s="191"/>
      <c r="Q8" s="192"/>
      <c r="R8" s="123"/>
      <c r="S8" s="123"/>
    </row>
    <row r="9" spans="1:20" ht="30.6" customHeight="1" x14ac:dyDescent="0.25">
      <c r="A9" s="97"/>
      <c r="B9" s="53"/>
      <c r="C9" s="54" t="s">
        <v>0</v>
      </c>
      <c r="D9" s="60">
        <v>0.55000000000000004</v>
      </c>
      <c r="E9" s="58"/>
      <c r="F9" s="53"/>
      <c r="G9" s="124" t="s">
        <v>19</v>
      </c>
      <c r="H9" s="60">
        <v>0</v>
      </c>
      <c r="I9" s="58"/>
      <c r="J9" s="58"/>
      <c r="K9" s="53"/>
      <c r="M9" s="190"/>
      <c r="N9" s="191"/>
      <c r="O9" s="191"/>
      <c r="P9" s="191"/>
      <c r="Q9" s="192"/>
      <c r="R9" s="123"/>
      <c r="S9" s="123"/>
      <c r="T9" s="121"/>
    </row>
    <row r="10" spans="1:20" ht="10.5" customHeight="1" x14ac:dyDescent="0.25">
      <c r="A10" s="97"/>
      <c r="B10" s="55"/>
      <c r="C10" s="56"/>
      <c r="D10" s="101"/>
      <c r="E10" s="58"/>
      <c r="F10" s="55"/>
      <c r="G10" s="100"/>
      <c r="H10" s="101"/>
      <c r="I10" s="58"/>
      <c r="J10" s="58"/>
      <c r="K10" s="53"/>
      <c r="M10" s="190"/>
      <c r="N10" s="191"/>
      <c r="O10" s="191"/>
      <c r="P10" s="191"/>
      <c r="Q10" s="192"/>
      <c r="R10" s="123"/>
      <c r="S10" s="123"/>
      <c r="T10" s="121"/>
    </row>
    <row r="11" spans="1:20" ht="30.6" customHeight="1" x14ac:dyDescent="0.25">
      <c r="A11" s="97"/>
      <c r="B11" s="165" t="s">
        <v>25</v>
      </c>
      <c r="C11" s="57" t="s">
        <v>23</v>
      </c>
      <c r="D11" s="116">
        <v>0</v>
      </c>
      <c r="E11" s="98"/>
      <c r="F11" s="55"/>
      <c r="G11" s="102"/>
      <c r="H11" s="101"/>
      <c r="I11" s="58"/>
      <c r="J11" s="58"/>
      <c r="K11" s="53"/>
      <c r="M11" s="190"/>
      <c r="N11" s="191"/>
      <c r="O11" s="191"/>
      <c r="P11" s="191"/>
      <c r="Q11" s="192"/>
      <c r="R11" s="123"/>
      <c r="S11" s="123"/>
      <c r="T11" s="121"/>
    </row>
    <row r="12" spans="1:20" ht="41.1" customHeight="1" thickBot="1" x14ac:dyDescent="0.3">
      <c r="A12" s="97"/>
      <c r="B12" s="165"/>
      <c r="C12" s="56" t="s">
        <v>22</v>
      </c>
      <c r="D12" s="115">
        <v>1E-4</v>
      </c>
      <c r="E12" s="58"/>
      <c r="F12" s="99"/>
      <c r="G12" s="100"/>
      <c r="H12" s="101"/>
      <c r="I12" s="58"/>
      <c r="J12" s="58"/>
      <c r="K12" s="53"/>
      <c r="M12" s="193"/>
      <c r="N12" s="194"/>
      <c r="O12" s="194"/>
      <c r="P12" s="194"/>
      <c r="Q12" s="195"/>
      <c r="R12" s="123"/>
      <c r="S12" s="125"/>
    </row>
    <row r="13" spans="1:20" ht="18.600000000000001" customHeight="1" x14ac:dyDescent="0.25">
      <c r="A13" s="97"/>
      <c r="B13" s="69" t="s">
        <v>55</v>
      </c>
      <c r="C13" s="58"/>
      <c r="D13" s="58"/>
      <c r="E13" s="58"/>
      <c r="F13" s="58"/>
      <c r="G13" s="58"/>
      <c r="H13" s="58"/>
      <c r="I13" s="58"/>
      <c r="J13" s="58"/>
      <c r="K13" s="53"/>
      <c r="M13" s="123"/>
      <c r="N13" s="123"/>
      <c r="O13" s="123"/>
      <c r="P13" s="123"/>
      <c r="Q13" s="123"/>
      <c r="R13" s="123"/>
      <c r="S13" s="125"/>
    </row>
    <row r="14" spans="1:20" ht="14.45" customHeight="1" x14ac:dyDescent="0.25">
      <c r="A14" s="97"/>
      <c r="B14" s="165" t="s">
        <v>24</v>
      </c>
      <c r="C14" s="58"/>
      <c r="D14" s="76" t="s">
        <v>14</v>
      </c>
      <c r="E14" s="76" t="s">
        <v>13</v>
      </c>
      <c r="F14" s="76" t="s">
        <v>12</v>
      </c>
      <c r="G14" s="76" t="s">
        <v>11</v>
      </c>
      <c r="H14" s="76" t="s">
        <v>10</v>
      </c>
      <c r="I14" s="76" t="s">
        <v>27</v>
      </c>
      <c r="J14" s="76" t="s">
        <v>28</v>
      </c>
      <c r="K14" s="53"/>
      <c r="M14" s="123"/>
      <c r="N14" s="123"/>
      <c r="O14" s="123"/>
      <c r="P14" s="123"/>
      <c r="Q14" s="123"/>
      <c r="R14" s="123"/>
      <c r="S14" s="125"/>
      <c r="T14" s="121"/>
    </row>
    <row r="15" spans="1:20" x14ac:dyDescent="0.25">
      <c r="A15" s="97"/>
      <c r="B15" s="165"/>
      <c r="C15" s="58" t="s">
        <v>26</v>
      </c>
      <c r="D15" s="62" t="s">
        <v>44</v>
      </c>
      <c r="E15" s="62" t="s">
        <v>44</v>
      </c>
      <c r="F15" s="62" t="s">
        <v>38</v>
      </c>
      <c r="G15" s="62" t="s">
        <v>36</v>
      </c>
      <c r="H15" s="62" t="s">
        <v>39</v>
      </c>
      <c r="I15" s="62" t="s">
        <v>44</v>
      </c>
      <c r="J15" s="62" t="s">
        <v>44</v>
      </c>
      <c r="K15" s="53"/>
      <c r="L15" s="126"/>
      <c r="M15" s="125"/>
      <c r="N15" s="125"/>
      <c r="O15" s="125"/>
      <c r="P15" s="125"/>
      <c r="Q15" s="125"/>
      <c r="R15" s="125"/>
      <c r="S15" s="125"/>
      <c r="T15" s="121"/>
    </row>
    <row r="16" spans="1:20" x14ac:dyDescent="0.25">
      <c r="A16" s="97"/>
      <c r="B16" s="165"/>
      <c r="C16" s="55" t="s">
        <v>9</v>
      </c>
      <c r="D16" s="63">
        <v>0</v>
      </c>
      <c r="E16" s="63">
        <v>0</v>
      </c>
      <c r="F16" s="63">
        <v>0</v>
      </c>
      <c r="G16" s="63">
        <v>0</v>
      </c>
      <c r="H16" s="63">
        <v>0</v>
      </c>
      <c r="I16" s="63">
        <v>0</v>
      </c>
      <c r="J16" s="63">
        <v>0</v>
      </c>
      <c r="K16" s="53"/>
      <c r="M16" s="125"/>
      <c r="N16" s="125"/>
      <c r="O16" s="125"/>
      <c r="P16" s="125"/>
      <c r="Q16" s="125"/>
      <c r="R16" s="125"/>
      <c r="S16" s="125"/>
    </row>
    <row r="17" spans="1:19" x14ac:dyDescent="0.25">
      <c r="A17" s="97"/>
      <c r="B17" s="165"/>
      <c r="C17" s="55" t="s">
        <v>8</v>
      </c>
      <c r="D17" s="77">
        <f>VLOOKUP(D15,'Facteurs d''émissions'!$B2:$C18,2,FALSE)</f>
        <v>150</v>
      </c>
      <c r="E17" s="77">
        <f>VLOOKUP(E15,'Facteurs d''émissions'!$B2:$C18,2,FALSE)</f>
        <v>150</v>
      </c>
      <c r="F17" s="77">
        <f>VLOOKUP(F15,'Facteurs d''émissions'!$B2:$C18,2,FALSE)</f>
        <v>266</v>
      </c>
      <c r="G17" s="77">
        <f>VLOOKUP(G15,'Facteurs d''émissions'!$B2:$C18,2,FALSE)</f>
        <v>268</v>
      </c>
      <c r="H17" s="77">
        <f>VLOOKUP(H15,'Facteurs d''émissions'!$B2:$C18,2,FALSE)</f>
        <v>282</v>
      </c>
      <c r="I17" s="77">
        <f>VLOOKUP(I15,'Facteurs d''émissions'!$B2:$C18,2,FALSE)</f>
        <v>150</v>
      </c>
      <c r="J17" s="77">
        <f>VLOOKUP(J15,'Facteurs d''émissions'!$B2:$C18,2,FALSE)</f>
        <v>150</v>
      </c>
      <c r="K17" s="53"/>
      <c r="M17" s="125"/>
      <c r="N17" s="125"/>
      <c r="O17" s="125"/>
      <c r="P17" s="125"/>
      <c r="Q17" s="125"/>
      <c r="R17" s="125"/>
      <c r="S17" s="125"/>
    </row>
    <row r="18" spans="1:19" x14ac:dyDescent="0.25">
      <c r="A18" s="97"/>
      <c r="B18" s="73"/>
      <c r="C18" s="55"/>
      <c r="D18" s="103"/>
      <c r="E18" s="55"/>
      <c r="F18" s="55"/>
      <c r="G18" s="55"/>
      <c r="H18" s="55"/>
      <c r="I18" s="55"/>
      <c r="J18" s="55"/>
      <c r="K18" s="53"/>
      <c r="M18" s="125"/>
      <c r="N18" s="125"/>
      <c r="O18" s="125"/>
      <c r="P18" s="125"/>
      <c r="Q18" s="125"/>
      <c r="R18" s="125"/>
      <c r="S18" s="125"/>
    </row>
    <row r="19" spans="1:19" ht="14.45" customHeight="1" x14ac:dyDescent="0.25">
      <c r="A19" s="97"/>
      <c r="B19" s="73"/>
      <c r="C19" s="55"/>
      <c r="D19" s="165" t="s">
        <v>88</v>
      </c>
      <c r="E19" s="104" t="s">
        <v>90</v>
      </c>
      <c r="G19" s="74">
        <v>0</v>
      </c>
      <c r="H19" s="55"/>
      <c r="I19" s="55"/>
      <c r="J19" s="55"/>
      <c r="K19" s="53"/>
      <c r="M19" s="125"/>
      <c r="N19" s="125"/>
      <c r="O19" s="125"/>
      <c r="P19" s="125"/>
      <c r="Q19" s="125"/>
      <c r="R19" s="125"/>
      <c r="S19" s="125"/>
    </row>
    <row r="20" spans="1:19" x14ac:dyDescent="0.25">
      <c r="A20" s="97"/>
      <c r="B20" s="55"/>
      <c r="C20" s="55"/>
      <c r="D20" s="165"/>
      <c r="E20" s="104" t="s">
        <v>89</v>
      </c>
      <c r="G20" s="74">
        <v>0</v>
      </c>
      <c r="H20" s="55"/>
      <c r="I20" s="55"/>
      <c r="J20" s="55"/>
      <c r="K20" s="53"/>
      <c r="M20" s="125"/>
      <c r="N20" s="125"/>
      <c r="O20" s="125"/>
      <c r="P20" s="125"/>
      <c r="Q20" s="125"/>
      <c r="R20" s="125"/>
      <c r="S20" s="125"/>
    </row>
    <row r="21" spans="1:19" ht="9" customHeight="1" x14ac:dyDescent="0.25">
      <c r="A21" s="97"/>
      <c r="B21" s="55"/>
      <c r="C21" s="55"/>
      <c r="D21" s="55"/>
      <c r="E21" s="55"/>
      <c r="F21" s="55"/>
      <c r="G21" s="55"/>
      <c r="H21" s="55"/>
      <c r="I21" s="55"/>
      <c r="J21" s="55"/>
      <c r="K21" s="53"/>
      <c r="M21" s="125"/>
      <c r="N21" s="125"/>
      <c r="O21" s="125"/>
      <c r="P21" s="125"/>
      <c r="Q21" s="125"/>
      <c r="R21" s="125"/>
      <c r="S21" s="125"/>
    </row>
    <row r="22" spans="1:19" ht="7.5" customHeight="1" thickBot="1" x14ac:dyDescent="0.3">
      <c r="A22" s="97"/>
      <c r="B22" s="55"/>
      <c r="C22" s="58"/>
      <c r="D22" s="58"/>
      <c r="E22" s="58"/>
      <c r="F22" s="58"/>
      <c r="G22" s="58"/>
      <c r="H22" s="58"/>
      <c r="I22" s="58"/>
      <c r="J22" s="58"/>
      <c r="K22" s="53"/>
      <c r="M22" s="125"/>
      <c r="N22" s="125"/>
      <c r="O22" s="125"/>
      <c r="P22" s="125"/>
      <c r="Q22" s="125"/>
      <c r="R22" s="125"/>
      <c r="S22" s="125"/>
    </row>
    <row r="23" spans="1:19" ht="32.25" thickBot="1" x14ac:dyDescent="0.3">
      <c r="A23" s="97"/>
      <c r="B23" s="55"/>
      <c r="C23" s="59" t="s">
        <v>20</v>
      </c>
      <c r="D23" s="78">
        <f>IF(G19=0,(((1-H9)*((D16*D17)+(E16*E17)+(F16*F17)+(G16*G17)+(H16*H17)))/D9),(((1-H9)*((D16*D17)+(E16*E17)+(F16*F17)+(G16*G17)+(H16*H17)))/D9)*G19/(G19+G20))</f>
        <v>0</v>
      </c>
      <c r="E23" s="79">
        <f>IF(G19=0,(1-H9)*(D11/D12)*0.0036/D9,((1-H9)*(D11/D12)*0.0036/D9)*G19/(G19+G20))</f>
        <v>0</v>
      </c>
      <c r="F23" s="80">
        <f>IF(E23 &gt; 0,E23,D23)</f>
        <v>0</v>
      </c>
      <c r="G23" s="81" t="str">
        <f>IF(F23&lt;=550,"Certification possible","")</f>
        <v>Certification possible</v>
      </c>
      <c r="H23" s="81" t="str">
        <f>IF(F23&gt;550,"Certification impossible"," ")</f>
        <v xml:space="preserve"> </v>
      </c>
      <c r="I23" s="82"/>
      <c r="J23" s="82"/>
      <c r="K23" s="53"/>
    </row>
    <row r="24" spans="1:19" x14ac:dyDescent="0.25">
      <c r="A24" s="97"/>
      <c r="B24" s="55"/>
      <c r="C24" s="58"/>
      <c r="D24" s="105"/>
      <c r="E24" s="58"/>
      <c r="F24" s="58"/>
      <c r="G24" s="58"/>
      <c r="H24" s="58"/>
      <c r="I24" s="58"/>
      <c r="J24" s="58"/>
      <c r="K24" s="53"/>
    </row>
    <row r="25" spans="1:19" ht="21" customHeight="1" x14ac:dyDescent="0.35">
      <c r="A25" s="97"/>
      <c r="B25" s="106" t="s">
        <v>7</v>
      </c>
      <c r="C25" s="107"/>
      <c r="D25" s="155"/>
      <c r="E25" s="155"/>
      <c r="F25" s="155"/>
      <c r="G25" s="155"/>
      <c r="H25" s="155"/>
      <c r="I25" s="155"/>
      <c r="J25" s="155"/>
      <c r="K25" s="53"/>
    </row>
    <row r="26" spans="1:19" ht="21" customHeight="1" x14ac:dyDescent="0.3">
      <c r="A26" s="97"/>
      <c r="B26" s="106"/>
      <c r="C26" s="108" t="s">
        <v>53</v>
      </c>
      <c r="D26" s="109"/>
      <c r="E26" s="109"/>
      <c r="F26" s="109"/>
      <c r="G26" s="109"/>
      <c r="H26" s="109"/>
      <c r="I26" s="109"/>
      <c r="J26" s="109"/>
      <c r="K26" s="53"/>
    </row>
    <row r="27" spans="1:19" ht="9.9499999999999993" customHeight="1" x14ac:dyDescent="0.25">
      <c r="A27" s="97"/>
      <c r="B27" s="55"/>
      <c r="C27" s="58"/>
      <c r="D27" s="58"/>
      <c r="E27" s="58"/>
      <c r="F27" s="58"/>
      <c r="G27" s="58"/>
      <c r="H27" s="58"/>
      <c r="I27" s="58"/>
      <c r="J27" s="58"/>
      <c r="K27" s="53"/>
      <c r="P27" s="117"/>
    </row>
    <row r="28" spans="1:19" x14ac:dyDescent="0.25">
      <c r="A28" s="97"/>
      <c r="B28" s="55"/>
      <c r="C28" s="110" t="s">
        <v>6</v>
      </c>
      <c r="D28" s="85">
        <v>1</v>
      </c>
      <c r="E28" s="58"/>
      <c r="F28" s="58"/>
      <c r="G28" s="58"/>
      <c r="H28" s="58"/>
      <c r="I28" s="58"/>
      <c r="J28" s="58"/>
      <c r="K28" s="53"/>
    </row>
    <row r="29" spans="1:19" ht="9.9499999999999993" customHeight="1" x14ac:dyDescent="0.25">
      <c r="A29" s="97"/>
      <c r="B29" s="55"/>
      <c r="C29" s="58"/>
      <c r="D29" s="58"/>
      <c r="E29" s="58"/>
      <c r="F29" s="58"/>
      <c r="G29" s="58"/>
      <c r="H29" s="58"/>
      <c r="I29" s="58"/>
      <c r="J29" s="58"/>
      <c r="K29" s="53"/>
    </row>
    <row r="30" spans="1:19" x14ac:dyDescent="0.25">
      <c r="A30" s="97"/>
      <c r="B30" s="55"/>
      <c r="C30" s="58"/>
      <c r="D30" s="76" t="s">
        <v>5</v>
      </c>
      <c r="E30" s="76" t="s">
        <v>4</v>
      </c>
      <c r="F30" s="76" t="s">
        <v>3</v>
      </c>
      <c r="G30" s="58"/>
      <c r="H30" s="58"/>
      <c r="I30" s="58"/>
      <c r="J30" s="58"/>
      <c r="K30" s="53"/>
    </row>
    <row r="31" spans="1:19" x14ac:dyDescent="0.25">
      <c r="A31" s="97"/>
      <c r="B31" s="55"/>
      <c r="C31" s="58" t="s">
        <v>2</v>
      </c>
      <c r="D31" s="62">
        <v>5</v>
      </c>
      <c r="E31" s="62">
        <v>5</v>
      </c>
      <c r="F31" s="62">
        <v>5</v>
      </c>
      <c r="G31" s="58"/>
      <c r="H31" s="58"/>
      <c r="I31" s="58"/>
      <c r="J31" s="58"/>
      <c r="K31" s="53"/>
    </row>
    <row r="32" spans="1:19" x14ac:dyDescent="0.25">
      <c r="A32" s="97"/>
      <c r="B32" s="55"/>
      <c r="C32" s="58" t="s">
        <v>1</v>
      </c>
      <c r="D32" s="62">
        <v>10</v>
      </c>
      <c r="E32" s="62">
        <v>0</v>
      </c>
      <c r="F32" s="62">
        <v>0</v>
      </c>
      <c r="G32" s="58"/>
      <c r="H32" s="58"/>
      <c r="I32" s="58"/>
      <c r="J32" s="58"/>
      <c r="K32" s="53"/>
    </row>
    <row r="33" spans="1:16" ht="15.75" thickBot="1" x14ac:dyDescent="0.3">
      <c r="A33" s="97"/>
      <c r="B33" s="55"/>
      <c r="C33" s="58"/>
      <c r="D33" s="58"/>
      <c r="E33" s="58"/>
      <c r="F33" s="58"/>
      <c r="G33" s="58"/>
      <c r="H33" s="58"/>
      <c r="I33" s="58"/>
      <c r="J33" s="58"/>
      <c r="K33" s="53"/>
      <c r="P33" s="117"/>
    </row>
    <row r="34" spans="1:16" ht="10.5" hidden="1" customHeight="1" thickBot="1" x14ac:dyDescent="0.3">
      <c r="A34" s="97"/>
      <c r="B34" s="55"/>
      <c r="C34" s="58"/>
      <c r="D34" s="58"/>
      <c r="E34" s="58"/>
      <c r="F34" s="58"/>
      <c r="G34" s="58"/>
      <c r="H34" s="58"/>
      <c r="I34" s="58"/>
      <c r="J34" s="58"/>
      <c r="K34" s="53"/>
    </row>
    <row r="35" spans="1:16" ht="32.25" thickBot="1" x14ac:dyDescent="0.3">
      <c r="A35" s="97"/>
      <c r="B35" s="55"/>
      <c r="C35" s="114" t="s">
        <v>21</v>
      </c>
      <c r="D35" s="83">
        <f>IF(E32=0,1/D28*((D23*D31)/D32),IF(F32=0,1/D28*(((D23*D31)/D32)+((D23*E31)/E32)),1/D28*(((D23*D31)/D32)+((D23*E31)/E32)+((D23*F31)/F32))))</f>
        <v>0</v>
      </c>
      <c r="E35" s="79">
        <f>IF(E32=0,1/D28*((E23*D31)/D32),IF(F32=0,1/D28*(((E23*D31)/D32)+((E23*E31)/E32)),1/D28*(((E23*D31)/D32)+((E23*E31)/E32)+((E23*F31)/F32))))</f>
        <v>0</v>
      </c>
      <c r="F35" s="84">
        <f>IF(E35 &gt; 0,E35,D35)</f>
        <v>0</v>
      </c>
      <c r="G35" s="81" t="str">
        <f>IF(F35 &lt;= 350,"Certification possible"," ")</f>
        <v>Certification possible</v>
      </c>
      <c r="H35" s="81" t="str">
        <f>IF(F35 &gt; 350,"Certification impossible"," ")</f>
        <v xml:space="preserve"> </v>
      </c>
      <c r="I35" s="82"/>
      <c r="J35" s="82"/>
      <c r="K35" s="53"/>
      <c r="M35" s="127"/>
    </row>
    <row r="36" spans="1:16" x14ac:dyDescent="0.25">
      <c r="A36" s="111"/>
      <c r="B36" s="96"/>
      <c r="C36" s="96"/>
      <c r="D36" s="96"/>
      <c r="E36" s="96"/>
      <c r="F36" s="96"/>
      <c r="G36" s="96"/>
      <c r="H36" s="96"/>
      <c r="I36" s="96"/>
      <c r="J36" s="96"/>
      <c r="K36" s="112"/>
    </row>
  </sheetData>
  <sheetProtection algorithmName="SHA-512" hashValue="8iRMr5UQP76lmdQ9ACM3Lz2Mz+k4+zQKC9j9+koJ0NyqIeBQtzjHi+DVGe4XBNPG+JAy09K74VDMhM84Zg6wPQ==" saltValue="Hog+EeIX3MYffffeCtLUDg==" spinCount="100000" sheet="1" objects="1" scenarios="1" selectLockedCells="1"/>
  <mergeCells count="10">
    <mergeCell ref="B2:E3"/>
    <mergeCell ref="G3:I3"/>
    <mergeCell ref="G4:I4"/>
    <mergeCell ref="G5:H5"/>
    <mergeCell ref="G6:H6"/>
    <mergeCell ref="M7:Q12"/>
    <mergeCell ref="B11:B12"/>
    <mergeCell ref="B14:B17"/>
    <mergeCell ref="D19:D20"/>
    <mergeCell ref="D25:J25"/>
  </mergeCells>
  <conditionalFormatting sqref="H23">
    <cfRule type="cellIs" dxfId="23" priority="10" operator="equal">
      <formula>" "</formula>
    </cfRule>
    <cfRule type="cellIs" dxfId="22" priority="11" operator="greaterThan">
      <formula>0</formula>
    </cfRule>
  </conditionalFormatting>
  <conditionalFormatting sqref="H35">
    <cfRule type="cellIs" dxfId="21" priority="8" operator="equal">
      <formula>" "</formula>
    </cfRule>
    <cfRule type="cellIs" dxfId="20" priority="9" operator="greaterThan">
      <formula>0</formula>
    </cfRule>
  </conditionalFormatting>
  <conditionalFormatting sqref="G35">
    <cfRule type="cellIs" dxfId="19" priority="6" operator="equal">
      <formula>" "</formula>
    </cfRule>
    <cfRule type="cellIs" dxfId="18" priority="7" operator="greaterThan">
      <formula>0</formula>
    </cfRule>
  </conditionalFormatting>
  <conditionalFormatting sqref="D23">
    <cfRule type="cellIs" dxfId="17" priority="5" operator="equal">
      <formula>0</formula>
    </cfRule>
  </conditionalFormatting>
  <conditionalFormatting sqref="E23">
    <cfRule type="cellIs" dxfId="16" priority="4" operator="equal">
      <formula>0</formula>
    </cfRule>
  </conditionalFormatting>
  <conditionalFormatting sqref="G23">
    <cfRule type="containsBlanks" dxfId="15" priority="12">
      <formula>LEN(TRIM(G23))=0</formula>
    </cfRule>
    <cfRule type="notContainsBlanks" dxfId="14" priority="1">
      <formula>LEN(TRIM(G23))&gt;0</formula>
    </cfRule>
  </conditionalFormatting>
  <conditionalFormatting sqref="E35">
    <cfRule type="cellIs" dxfId="13" priority="3" operator="equal">
      <formula>0</formula>
    </cfRule>
  </conditionalFormatting>
  <conditionalFormatting sqref="D35">
    <cfRule type="cellIs" dxfId="12" priority="2" operator="equal">
      <formula>0</formula>
    </cfRule>
  </conditionalFormatting>
  <dataValidations count="1">
    <dataValidation type="list" allowBlank="1" showInputMessage="1" showErrorMessage="1" sqref="J5" xr:uid="{00000000-0002-0000-0D00-000000000000}">
      <formula1>$M$5:$N$5</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44B6D8B7-29E1-429B-8792-49C546DBBD0B}">
          <x14:formula1>
            <xm:f>'Facteurs d''émissions'!$B$2:$B$18</xm:f>
          </x14:formula1>
          <xm:sqref>D15:J15</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5" tint="0.59999389629810485"/>
  </sheetPr>
  <dimension ref="A1:T36"/>
  <sheetViews>
    <sheetView zoomScale="80" zoomScaleNormal="80" workbookViewId="0">
      <selection activeCell="H15" sqref="H15"/>
    </sheetView>
  </sheetViews>
  <sheetFormatPr baseColWidth="10" defaultColWidth="10.85546875" defaultRowHeight="15" x14ac:dyDescent="0.25"/>
  <cols>
    <col min="1" max="1" width="6.85546875" style="104" customWidth="1"/>
    <col min="2" max="2" width="14.85546875" style="104" customWidth="1"/>
    <col min="3" max="3" width="40" style="104" customWidth="1"/>
    <col min="4" max="4" width="16.85546875" style="104" customWidth="1"/>
    <col min="5" max="5" width="16.7109375" style="104" customWidth="1"/>
    <col min="6" max="6" width="18.7109375" style="104" customWidth="1"/>
    <col min="7" max="7" width="19.85546875" style="104" customWidth="1"/>
    <col min="8" max="8" width="16.140625" style="104" customWidth="1"/>
    <col min="9" max="9" width="14.85546875" style="104" customWidth="1"/>
    <col min="10" max="10" width="19.5703125" style="104" bestFit="1" customWidth="1"/>
    <col min="11" max="11" width="10.85546875" style="104"/>
    <col min="12" max="12" width="3.5703125" style="104" customWidth="1"/>
    <col min="13" max="15" width="10.85546875" style="104"/>
    <col min="16" max="16" width="20.140625" style="104" bestFit="1" customWidth="1"/>
    <col min="17" max="18" width="10.85546875" style="104"/>
    <col min="19" max="19" width="7.7109375" style="104" customWidth="1"/>
    <col min="20" max="16384" width="10.85546875" style="104"/>
  </cols>
  <sheetData>
    <row r="1" spans="1:20" ht="11.1" customHeight="1" thickBot="1" x14ac:dyDescent="0.3">
      <c r="A1" s="86"/>
      <c r="B1" s="86"/>
      <c r="C1" s="86"/>
      <c r="D1" s="86"/>
      <c r="E1" s="86"/>
      <c r="F1" s="86"/>
      <c r="G1" s="86"/>
      <c r="H1" s="86"/>
      <c r="I1" s="86"/>
      <c r="J1" s="86"/>
      <c r="K1" s="113"/>
    </row>
    <row r="2" spans="1:20" ht="23.25" x14ac:dyDescent="0.25">
      <c r="A2" s="58"/>
      <c r="B2" s="166" t="s">
        <v>92</v>
      </c>
      <c r="C2" s="167"/>
      <c r="D2" s="167"/>
      <c r="E2" s="168"/>
      <c r="F2" s="55"/>
      <c r="G2" s="87"/>
      <c r="H2" s="87"/>
      <c r="I2" s="88"/>
      <c r="J2" s="88"/>
      <c r="K2" s="53"/>
    </row>
    <row r="3" spans="1:20" ht="24" customHeight="1" thickBot="1" x14ac:dyDescent="0.3">
      <c r="A3" s="58"/>
      <c r="B3" s="169"/>
      <c r="C3" s="170"/>
      <c r="D3" s="170"/>
      <c r="E3" s="171"/>
      <c r="F3" s="55"/>
      <c r="G3" s="174" t="s">
        <v>18</v>
      </c>
      <c r="H3" s="175"/>
      <c r="I3" s="175"/>
      <c r="J3" s="61" t="s">
        <v>16</v>
      </c>
      <c r="K3" s="53"/>
      <c r="N3" s="117"/>
    </row>
    <row r="4" spans="1:20" ht="25.5" customHeight="1" x14ac:dyDescent="0.25">
      <c r="A4" s="58"/>
      <c r="B4" s="58"/>
      <c r="C4" s="58"/>
      <c r="D4" s="89"/>
      <c r="E4" s="89"/>
      <c r="F4" s="55"/>
      <c r="G4" s="174" t="s">
        <v>17</v>
      </c>
      <c r="H4" s="175"/>
      <c r="I4" s="175"/>
      <c r="J4" s="61" t="s">
        <v>16</v>
      </c>
      <c r="K4" s="53"/>
      <c r="O4" s="118"/>
      <c r="P4" s="119"/>
    </row>
    <row r="5" spans="1:20" ht="57.6" customHeight="1" x14ac:dyDescent="0.25">
      <c r="A5" s="58"/>
      <c r="B5" s="58"/>
      <c r="C5" s="58"/>
      <c r="D5" s="89"/>
      <c r="E5" s="89"/>
      <c r="F5" s="55"/>
      <c r="G5" s="172" t="s">
        <v>56</v>
      </c>
      <c r="H5" s="173"/>
      <c r="I5" s="90"/>
      <c r="J5" s="61" t="s">
        <v>58</v>
      </c>
      <c r="K5" s="53"/>
      <c r="M5" s="120" t="s">
        <v>58</v>
      </c>
      <c r="N5" s="120" t="s">
        <v>59</v>
      </c>
      <c r="O5" s="118"/>
      <c r="P5" s="119"/>
    </row>
    <row r="6" spans="1:20" ht="37.5" customHeight="1" thickBot="1" x14ac:dyDescent="0.3">
      <c r="A6" s="58"/>
      <c r="B6" s="58"/>
      <c r="C6" s="58"/>
      <c r="D6" s="89"/>
      <c r="E6" s="89"/>
      <c r="F6" s="55"/>
      <c r="G6" s="173" t="s">
        <v>80</v>
      </c>
      <c r="H6" s="173"/>
      <c r="I6" s="55"/>
      <c r="J6" s="140"/>
      <c r="K6" s="53"/>
      <c r="S6" s="121"/>
    </row>
    <row r="7" spans="1:20" ht="20.45" customHeight="1" x14ac:dyDescent="0.35">
      <c r="A7" s="91"/>
      <c r="B7" s="92" t="s">
        <v>15</v>
      </c>
      <c r="C7" s="93"/>
      <c r="D7" s="94"/>
      <c r="E7" s="94"/>
      <c r="F7" s="94"/>
      <c r="G7" s="94"/>
      <c r="H7" s="94"/>
      <c r="I7" s="94"/>
      <c r="J7" s="94"/>
      <c r="K7" s="53"/>
      <c r="M7" s="187" t="s">
        <v>91</v>
      </c>
      <c r="N7" s="188"/>
      <c r="O7" s="188"/>
      <c r="P7" s="188"/>
      <c r="Q7" s="189"/>
      <c r="R7" s="122"/>
      <c r="S7" s="123"/>
    </row>
    <row r="8" spans="1:20" ht="8.4499999999999993" customHeight="1" x14ac:dyDescent="0.3">
      <c r="A8" s="91"/>
      <c r="B8" s="95"/>
      <c r="C8" s="96"/>
      <c r="D8" s="96"/>
      <c r="E8" s="58"/>
      <c r="F8" s="58"/>
      <c r="G8" s="58"/>
      <c r="H8" s="58"/>
      <c r="I8" s="58"/>
      <c r="J8" s="58"/>
      <c r="K8" s="53"/>
      <c r="M8" s="190"/>
      <c r="N8" s="191"/>
      <c r="O8" s="191"/>
      <c r="P8" s="191"/>
      <c r="Q8" s="192"/>
      <c r="R8" s="123"/>
      <c r="S8" s="123"/>
    </row>
    <row r="9" spans="1:20" ht="30.6" customHeight="1" x14ac:dyDescent="0.25">
      <c r="A9" s="97"/>
      <c r="B9" s="53"/>
      <c r="C9" s="54" t="s">
        <v>0</v>
      </c>
      <c r="D9" s="60">
        <v>0.55000000000000004</v>
      </c>
      <c r="E9" s="58"/>
      <c r="F9" s="53"/>
      <c r="G9" s="124" t="s">
        <v>19</v>
      </c>
      <c r="H9" s="60">
        <v>0</v>
      </c>
      <c r="I9" s="58"/>
      <c r="J9" s="58"/>
      <c r="K9" s="53"/>
      <c r="M9" s="190"/>
      <c r="N9" s="191"/>
      <c r="O9" s="191"/>
      <c r="P9" s="191"/>
      <c r="Q9" s="192"/>
      <c r="R9" s="123"/>
      <c r="S9" s="123"/>
      <c r="T9" s="121"/>
    </row>
    <row r="10" spans="1:20" ht="10.5" customHeight="1" x14ac:dyDescent="0.25">
      <c r="A10" s="97"/>
      <c r="B10" s="55"/>
      <c r="C10" s="56"/>
      <c r="D10" s="101"/>
      <c r="E10" s="58"/>
      <c r="F10" s="55"/>
      <c r="G10" s="100"/>
      <c r="H10" s="101"/>
      <c r="I10" s="58"/>
      <c r="J10" s="58"/>
      <c r="K10" s="53"/>
      <c r="M10" s="190"/>
      <c r="N10" s="191"/>
      <c r="O10" s="191"/>
      <c r="P10" s="191"/>
      <c r="Q10" s="192"/>
      <c r="R10" s="123"/>
      <c r="S10" s="123"/>
      <c r="T10" s="121"/>
    </row>
    <row r="11" spans="1:20" ht="30.6" customHeight="1" x14ac:dyDescent="0.25">
      <c r="A11" s="97"/>
      <c r="B11" s="165" t="s">
        <v>25</v>
      </c>
      <c r="C11" s="57" t="s">
        <v>23</v>
      </c>
      <c r="D11" s="116">
        <v>0</v>
      </c>
      <c r="E11" s="98"/>
      <c r="F11" s="55"/>
      <c r="G11" s="102"/>
      <c r="H11" s="101"/>
      <c r="I11" s="58"/>
      <c r="J11" s="58"/>
      <c r="K11" s="53"/>
      <c r="M11" s="190"/>
      <c r="N11" s="191"/>
      <c r="O11" s="191"/>
      <c r="P11" s="191"/>
      <c r="Q11" s="192"/>
      <c r="R11" s="123"/>
      <c r="S11" s="123"/>
      <c r="T11" s="121"/>
    </row>
    <row r="12" spans="1:20" ht="41.1" customHeight="1" thickBot="1" x14ac:dyDescent="0.3">
      <c r="A12" s="97"/>
      <c r="B12" s="165"/>
      <c r="C12" s="56" t="s">
        <v>22</v>
      </c>
      <c r="D12" s="115">
        <v>1E-4</v>
      </c>
      <c r="E12" s="58"/>
      <c r="F12" s="99"/>
      <c r="G12" s="100"/>
      <c r="H12" s="101"/>
      <c r="I12" s="58"/>
      <c r="J12" s="58"/>
      <c r="K12" s="53"/>
      <c r="M12" s="193"/>
      <c r="N12" s="194"/>
      <c r="O12" s="194"/>
      <c r="P12" s="194"/>
      <c r="Q12" s="195"/>
      <c r="R12" s="123"/>
      <c r="S12" s="125"/>
    </row>
    <row r="13" spans="1:20" ht="18.600000000000001" customHeight="1" x14ac:dyDescent="0.25">
      <c r="A13" s="97"/>
      <c r="B13" s="69" t="s">
        <v>55</v>
      </c>
      <c r="C13" s="58"/>
      <c r="D13" s="58"/>
      <c r="E13" s="58"/>
      <c r="F13" s="58"/>
      <c r="G13" s="58"/>
      <c r="H13" s="58"/>
      <c r="I13" s="58"/>
      <c r="J13" s="58"/>
      <c r="K13" s="53"/>
      <c r="M13" s="123"/>
      <c r="N13" s="123"/>
      <c r="O13" s="123"/>
      <c r="P13" s="123"/>
      <c r="Q13" s="123"/>
      <c r="R13" s="123"/>
      <c r="S13" s="125"/>
    </row>
    <row r="14" spans="1:20" ht="14.45" customHeight="1" x14ac:dyDescent="0.25">
      <c r="A14" s="97"/>
      <c r="B14" s="165" t="s">
        <v>24</v>
      </c>
      <c r="C14" s="58"/>
      <c r="D14" s="76" t="s">
        <v>14</v>
      </c>
      <c r="E14" s="76" t="s">
        <v>13</v>
      </c>
      <c r="F14" s="76" t="s">
        <v>12</v>
      </c>
      <c r="G14" s="76" t="s">
        <v>11</v>
      </c>
      <c r="H14" s="76" t="s">
        <v>10</v>
      </c>
      <c r="I14" s="76" t="s">
        <v>27</v>
      </c>
      <c r="J14" s="76" t="s">
        <v>28</v>
      </c>
      <c r="K14" s="53"/>
      <c r="M14" s="123"/>
      <c r="N14" s="123"/>
      <c r="O14" s="123"/>
      <c r="P14" s="123"/>
      <c r="Q14" s="123"/>
      <c r="R14" s="123"/>
      <c r="S14" s="125"/>
      <c r="T14" s="121"/>
    </row>
    <row r="15" spans="1:20" x14ac:dyDescent="0.25">
      <c r="A15" s="97"/>
      <c r="B15" s="165"/>
      <c r="C15" s="58" t="s">
        <v>26</v>
      </c>
      <c r="D15" s="62" t="s">
        <v>44</v>
      </c>
      <c r="E15" s="62" t="s">
        <v>44</v>
      </c>
      <c r="F15" s="62" t="s">
        <v>38</v>
      </c>
      <c r="G15" s="62" t="s">
        <v>36</v>
      </c>
      <c r="H15" s="62" t="s">
        <v>39</v>
      </c>
      <c r="I15" s="62" t="s">
        <v>44</v>
      </c>
      <c r="J15" s="62" t="s">
        <v>44</v>
      </c>
      <c r="K15" s="53"/>
      <c r="L15" s="126"/>
      <c r="M15" s="125"/>
      <c r="N15" s="125"/>
      <c r="O15" s="125"/>
      <c r="P15" s="125"/>
      <c r="Q15" s="125"/>
      <c r="R15" s="125"/>
      <c r="S15" s="125"/>
      <c r="T15" s="121"/>
    </row>
    <row r="16" spans="1:20" x14ac:dyDescent="0.25">
      <c r="A16" s="97"/>
      <c r="B16" s="165"/>
      <c r="C16" s="55" t="s">
        <v>9</v>
      </c>
      <c r="D16" s="63">
        <v>0</v>
      </c>
      <c r="E16" s="63">
        <v>0</v>
      </c>
      <c r="F16" s="63">
        <v>0</v>
      </c>
      <c r="G16" s="63">
        <v>0</v>
      </c>
      <c r="H16" s="63">
        <v>0</v>
      </c>
      <c r="I16" s="63">
        <v>0</v>
      </c>
      <c r="J16" s="63">
        <v>0</v>
      </c>
      <c r="K16" s="53"/>
      <c r="M16" s="125"/>
      <c r="N16" s="125"/>
      <c r="O16" s="125"/>
      <c r="P16" s="125"/>
      <c r="Q16" s="125"/>
      <c r="R16" s="125"/>
      <c r="S16" s="125"/>
    </row>
    <row r="17" spans="1:19" x14ac:dyDescent="0.25">
      <c r="A17" s="97"/>
      <c r="B17" s="165"/>
      <c r="C17" s="55" t="s">
        <v>8</v>
      </c>
      <c r="D17" s="77">
        <f>VLOOKUP(D15,'Facteurs d''émissions'!$B2:$C18,2,FALSE)</f>
        <v>150</v>
      </c>
      <c r="E17" s="77">
        <f>VLOOKUP(E15,'Facteurs d''émissions'!$B2:$C18,2,FALSE)</f>
        <v>150</v>
      </c>
      <c r="F17" s="77">
        <f>VLOOKUP(F15,'Facteurs d''émissions'!$B2:$C18,2,FALSE)</f>
        <v>266</v>
      </c>
      <c r="G17" s="77">
        <f>VLOOKUP(G15,'Facteurs d''émissions'!$B2:$C18,2,FALSE)</f>
        <v>268</v>
      </c>
      <c r="H17" s="77">
        <f>VLOOKUP(H15,'Facteurs d''émissions'!$B2:$C18,2,FALSE)</f>
        <v>282</v>
      </c>
      <c r="I17" s="77">
        <f>VLOOKUP(I15,'Facteurs d''émissions'!$B2:$C18,2,FALSE)</f>
        <v>150</v>
      </c>
      <c r="J17" s="77">
        <f>VLOOKUP(J15,'Facteurs d''émissions'!$B2:$C18,2,FALSE)</f>
        <v>150</v>
      </c>
      <c r="K17" s="53"/>
      <c r="M17" s="125"/>
      <c r="N17" s="125"/>
      <c r="O17" s="125"/>
      <c r="P17" s="125"/>
      <c r="Q17" s="125"/>
      <c r="R17" s="125"/>
      <c r="S17" s="125"/>
    </row>
    <row r="18" spans="1:19" x14ac:dyDescent="0.25">
      <c r="A18" s="97"/>
      <c r="B18" s="73"/>
      <c r="C18" s="55"/>
      <c r="D18" s="103"/>
      <c r="E18" s="55"/>
      <c r="F18" s="55"/>
      <c r="G18" s="55"/>
      <c r="H18" s="55"/>
      <c r="I18" s="55"/>
      <c r="J18" s="55"/>
      <c r="K18" s="53"/>
      <c r="M18" s="125"/>
      <c r="N18" s="125"/>
      <c r="O18" s="125"/>
      <c r="P18" s="125"/>
      <c r="Q18" s="125"/>
      <c r="R18" s="125"/>
      <c r="S18" s="125"/>
    </row>
    <row r="19" spans="1:19" ht="14.45" customHeight="1" x14ac:dyDescent="0.25">
      <c r="A19" s="97"/>
      <c r="B19" s="73"/>
      <c r="C19" s="55"/>
      <c r="D19" s="165" t="s">
        <v>88</v>
      </c>
      <c r="E19" s="104" t="s">
        <v>90</v>
      </c>
      <c r="G19" s="74">
        <v>0</v>
      </c>
      <c r="H19" s="55"/>
      <c r="I19" s="55"/>
      <c r="J19" s="55"/>
      <c r="K19" s="53"/>
      <c r="M19" s="125"/>
      <c r="N19" s="125"/>
      <c r="O19" s="125"/>
      <c r="P19" s="125"/>
      <c r="Q19" s="125"/>
      <c r="R19" s="125"/>
      <c r="S19" s="125"/>
    </row>
    <row r="20" spans="1:19" x14ac:dyDescent="0.25">
      <c r="A20" s="97"/>
      <c r="B20" s="55"/>
      <c r="C20" s="55"/>
      <c r="D20" s="165"/>
      <c r="E20" s="104" t="s">
        <v>89</v>
      </c>
      <c r="G20" s="74">
        <v>0</v>
      </c>
      <c r="H20" s="55"/>
      <c r="I20" s="55"/>
      <c r="J20" s="55"/>
      <c r="K20" s="53"/>
      <c r="M20" s="125"/>
      <c r="N20" s="125"/>
      <c r="O20" s="125"/>
      <c r="P20" s="125"/>
      <c r="Q20" s="125"/>
      <c r="R20" s="125"/>
      <c r="S20" s="125"/>
    </row>
    <row r="21" spans="1:19" ht="9" customHeight="1" x14ac:dyDescent="0.25">
      <c r="A21" s="97"/>
      <c r="B21" s="55"/>
      <c r="C21" s="55"/>
      <c r="D21" s="55"/>
      <c r="E21" s="55"/>
      <c r="F21" s="55"/>
      <c r="G21" s="55"/>
      <c r="H21" s="55"/>
      <c r="I21" s="55"/>
      <c r="J21" s="55"/>
      <c r="K21" s="53"/>
      <c r="M21" s="125"/>
      <c r="N21" s="125"/>
      <c r="O21" s="125"/>
      <c r="P21" s="125"/>
      <c r="Q21" s="125"/>
      <c r="R21" s="125"/>
      <c r="S21" s="125"/>
    </row>
    <row r="22" spans="1:19" ht="7.5" customHeight="1" thickBot="1" x14ac:dyDescent="0.3">
      <c r="A22" s="97"/>
      <c r="B22" s="55"/>
      <c r="C22" s="58"/>
      <c r="D22" s="58"/>
      <c r="E22" s="58"/>
      <c r="F22" s="58"/>
      <c r="G22" s="58"/>
      <c r="H22" s="58"/>
      <c r="I22" s="58"/>
      <c r="J22" s="58"/>
      <c r="K22" s="53"/>
      <c r="M22" s="125"/>
      <c r="N22" s="125"/>
      <c r="O22" s="125"/>
      <c r="P22" s="125"/>
      <c r="Q22" s="125"/>
      <c r="R22" s="125"/>
      <c r="S22" s="125"/>
    </row>
    <row r="23" spans="1:19" ht="32.25" thickBot="1" x14ac:dyDescent="0.3">
      <c r="A23" s="97"/>
      <c r="B23" s="55"/>
      <c r="C23" s="59" t="s">
        <v>20</v>
      </c>
      <c r="D23" s="78">
        <f>IF(G19=0,(((1-H9)*((D16*D17)+(E16*E17)+(F16*F17)+(G16*G17)+(H16*H17)))/D9),(((1-H9)*((D16*D17)+(E16*E17)+(F16*F17)+(G16*G17)+(H16*H17)))/D9)*G19/(G19+G20))</f>
        <v>0</v>
      </c>
      <c r="E23" s="79">
        <f>IF(G19=0,(1-H9)*(D11/D12)*0.0036/D9,((1-H9)*(D11/D12)*0.0036/D9)*G19/(G19+G20))</f>
        <v>0</v>
      </c>
      <c r="F23" s="80">
        <f>IF(E23 &gt; 0,E23,D23)</f>
        <v>0</v>
      </c>
      <c r="G23" s="81" t="str">
        <f>IF(F23&lt;=550,"Certification possible","")</f>
        <v>Certification possible</v>
      </c>
      <c r="H23" s="81" t="str">
        <f>IF(F23&gt;550,"Certification impossible"," ")</f>
        <v xml:space="preserve"> </v>
      </c>
      <c r="I23" s="82"/>
      <c r="J23" s="58"/>
      <c r="K23" s="53"/>
    </row>
    <row r="24" spans="1:19" x14ac:dyDescent="0.25">
      <c r="A24" s="97"/>
      <c r="B24" s="55"/>
      <c r="C24" s="58"/>
      <c r="D24" s="105"/>
      <c r="E24" s="58"/>
      <c r="F24" s="58"/>
      <c r="G24" s="58"/>
      <c r="H24" s="58"/>
      <c r="I24" s="58"/>
      <c r="J24" s="58"/>
      <c r="K24" s="53"/>
    </row>
    <row r="25" spans="1:19" ht="21" customHeight="1" x14ac:dyDescent="0.35">
      <c r="A25" s="97"/>
      <c r="B25" s="106" t="s">
        <v>7</v>
      </c>
      <c r="C25" s="107"/>
      <c r="D25" s="155"/>
      <c r="E25" s="155"/>
      <c r="F25" s="155"/>
      <c r="G25" s="155"/>
      <c r="H25" s="155"/>
      <c r="I25" s="155"/>
      <c r="J25" s="155"/>
      <c r="K25" s="53"/>
    </row>
    <row r="26" spans="1:19" ht="21" customHeight="1" x14ac:dyDescent="0.3">
      <c r="A26" s="97"/>
      <c r="B26" s="106"/>
      <c r="C26" s="108" t="s">
        <v>53</v>
      </c>
      <c r="D26" s="109"/>
      <c r="E26" s="109"/>
      <c r="F26" s="109"/>
      <c r="G26" s="109"/>
      <c r="H26" s="109"/>
      <c r="I26" s="109"/>
      <c r="J26" s="109"/>
      <c r="K26" s="53"/>
    </row>
    <row r="27" spans="1:19" ht="9.9499999999999993" customHeight="1" x14ac:dyDescent="0.25">
      <c r="A27" s="97"/>
      <c r="B27" s="55"/>
      <c r="C27" s="58"/>
      <c r="D27" s="58"/>
      <c r="E27" s="58"/>
      <c r="F27" s="58"/>
      <c r="G27" s="58"/>
      <c r="H27" s="58"/>
      <c r="I27" s="58"/>
      <c r="J27" s="58"/>
      <c r="K27" s="53"/>
      <c r="P27" s="117"/>
    </row>
    <row r="28" spans="1:19" x14ac:dyDescent="0.25">
      <c r="A28" s="97"/>
      <c r="B28" s="55"/>
      <c r="C28" s="110" t="s">
        <v>6</v>
      </c>
      <c r="D28" s="85">
        <v>1</v>
      </c>
      <c r="E28" s="58"/>
      <c r="F28" s="58"/>
      <c r="G28" s="58"/>
      <c r="H28" s="58"/>
      <c r="I28" s="58"/>
      <c r="J28" s="58"/>
      <c r="K28" s="53"/>
    </row>
    <row r="29" spans="1:19" ht="9.9499999999999993" customHeight="1" x14ac:dyDescent="0.25">
      <c r="A29" s="97"/>
      <c r="B29" s="55"/>
      <c r="C29" s="58"/>
      <c r="D29" s="58"/>
      <c r="E29" s="58"/>
      <c r="F29" s="58"/>
      <c r="G29" s="58"/>
      <c r="H29" s="58"/>
      <c r="I29" s="58"/>
      <c r="J29" s="58"/>
      <c r="K29" s="53"/>
    </row>
    <row r="30" spans="1:19" x14ac:dyDescent="0.25">
      <c r="A30" s="97"/>
      <c r="B30" s="55"/>
      <c r="C30" s="58"/>
      <c r="D30" s="76" t="s">
        <v>5</v>
      </c>
      <c r="E30" s="76" t="s">
        <v>4</v>
      </c>
      <c r="F30" s="76" t="s">
        <v>3</v>
      </c>
      <c r="G30" s="58"/>
      <c r="H30" s="58"/>
      <c r="I30" s="58"/>
      <c r="J30" s="58"/>
      <c r="K30" s="53"/>
    </row>
    <row r="31" spans="1:19" x14ac:dyDescent="0.25">
      <c r="A31" s="97"/>
      <c r="B31" s="55"/>
      <c r="C31" s="58" t="s">
        <v>2</v>
      </c>
      <c r="D31" s="62">
        <v>5</v>
      </c>
      <c r="E31" s="62">
        <v>5</v>
      </c>
      <c r="F31" s="62">
        <v>5</v>
      </c>
      <c r="G31" s="58"/>
      <c r="H31" s="58"/>
      <c r="I31" s="58"/>
      <c r="J31" s="58"/>
      <c r="K31" s="53"/>
    </row>
    <row r="32" spans="1:19" x14ac:dyDescent="0.25">
      <c r="A32" s="97"/>
      <c r="B32" s="55"/>
      <c r="C32" s="58" t="s">
        <v>1</v>
      </c>
      <c r="D32" s="62">
        <v>10</v>
      </c>
      <c r="E32" s="62">
        <v>0</v>
      </c>
      <c r="F32" s="62">
        <v>0</v>
      </c>
      <c r="G32" s="58"/>
      <c r="H32" s="58"/>
      <c r="I32" s="58"/>
      <c r="J32" s="58"/>
      <c r="K32" s="53"/>
    </row>
    <row r="33" spans="1:16" ht="15.75" thickBot="1" x14ac:dyDescent="0.3">
      <c r="A33" s="97"/>
      <c r="B33" s="55"/>
      <c r="C33" s="58"/>
      <c r="D33" s="58"/>
      <c r="E33" s="58"/>
      <c r="F33" s="58"/>
      <c r="G33" s="58"/>
      <c r="H33" s="58"/>
      <c r="I33" s="58"/>
      <c r="J33" s="58"/>
      <c r="K33" s="53"/>
      <c r="P33" s="117"/>
    </row>
    <row r="34" spans="1:16" ht="10.5" hidden="1" customHeight="1" thickBot="1" x14ac:dyDescent="0.3">
      <c r="A34" s="97"/>
      <c r="B34" s="55"/>
      <c r="C34" s="58"/>
      <c r="D34" s="58"/>
      <c r="E34" s="58"/>
      <c r="F34" s="58"/>
      <c r="G34" s="58"/>
      <c r="H34" s="58"/>
      <c r="I34" s="58"/>
      <c r="J34" s="58"/>
      <c r="K34" s="53"/>
    </row>
    <row r="35" spans="1:16" ht="32.25" thickBot="1" x14ac:dyDescent="0.3">
      <c r="A35" s="97"/>
      <c r="B35" s="55"/>
      <c r="C35" s="114" t="s">
        <v>21</v>
      </c>
      <c r="D35" s="83">
        <f>IF(E32=0,1/D28*((D23*D31)/D32),IF(F32=0,1/D28*(((D23*D31)/D32)+((D23*E31)/E32)),1/D28*(((D23*D31)/D32)+((D23*E31)/E32)+((D23*F31)/F32))))</f>
        <v>0</v>
      </c>
      <c r="E35" s="79">
        <f>IF(E32=0,1/D28*((E23*D31)/D32),IF(F32=0,1/D28*(((E23*D31)/D32)+((E23*E31)/E32)),1/D28*(((E23*D31)/D32)+((E23*E31)/E32)+((E23*F31)/F32))))</f>
        <v>0</v>
      </c>
      <c r="F35" s="84">
        <f>IF(E35 &gt; 0,E35,D35)</f>
        <v>0</v>
      </c>
      <c r="G35" s="81" t="str">
        <f>IF(F35 &lt;= 350,"Certification possible"," ")</f>
        <v>Certification possible</v>
      </c>
      <c r="H35" s="81" t="str">
        <f>IF(F35 &gt; 350,"Certification impossible"," ")</f>
        <v xml:space="preserve"> </v>
      </c>
      <c r="I35" s="82"/>
      <c r="J35" s="58"/>
      <c r="K35" s="53"/>
      <c r="M35" s="127"/>
    </row>
    <row r="36" spans="1:16" x14ac:dyDescent="0.25">
      <c r="A36" s="111"/>
      <c r="B36" s="96"/>
      <c r="C36" s="96"/>
      <c r="D36" s="96"/>
      <c r="E36" s="96"/>
      <c r="F36" s="96"/>
      <c r="G36" s="96"/>
      <c r="H36" s="96"/>
      <c r="I36" s="96"/>
      <c r="J36" s="96"/>
      <c r="K36" s="112"/>
    </row>
  </sheetData>
  <sheetProtection algorithmName="SHA-512" hashValue="OqW9/C+eTAxt5rVLYKnSzb9q/gdOTv/Y1sznXuJCOOzIpFImVvjOwjcSZnZ6Ho52hitDUx/R6PfNOZvljzB8Pw==" saltValue="xw5jGVPFHf5ZDvzQ8z6/HA==" spinCount="100000" sheet="1" objects="1" scenarios="1" selectLockedCells="1"/>
  <mergeCells count="10">
    <mergeCell ref="B2:E3"/>
    <mergeCell ref="G3:I3"/>
    <mergeCell ref="G4:I4"/>
    <mergeCell ref="G5:H5"/>
    <mergeCell ref="G6:H6"/>
    <mergeCell ref="M7:Q12"/>
    <mergeCell ref="B11:B12"/>
    <mergeCell ref="B14:B17"/>
    <mergeCell ref="D19:D20"/>
    <mergeCell ref="D25:J25"/>
  </mergeCells>
  <conditionalFormatting sqref="H23">
    <cfRule type="cellIs" dxfId="11" priority="10" operator="equal">
      <formula>" "</formula>
    </cfRule>
    <cfRule type="cellIs" dxfId="10" priority="11" operator="greaterThan">
      <formula>0</formula>
    </cfRule>
  </conditionalFormatting>
  <conditionalFormatting sqref="H35">
    <cfRule type="cellIs" dxfId="9" priority="8" operator="equal">
      <formula>" "</formula>
    </cfRule>
    <cfRule type="cellIs" dxfId="8" priority="9" operator="greaterThan">
      <formula>0</formula>
    </cfRule>
  </conditionalFormatting>
  <conditionalFormatting sqref="G35">
    <cfRule type="cellIs" dxfId="7" priority="6" operator="equal">
      <formula>" "</formula>
    </cfRule>
    <cfRule type="cellIs" dxfId="6" priority="7" operator="greaterThan">
      <formula>0</formula>
    </cfRule>
  </conditionalFormatting>
  <conditionalFormatting sqref="D23">
    <cfRule type="cellIs" dxfId="5" priority="5" operator="equal">
      <formula>0</formula>
    </cfRule>
  </conditionalFormatting>
  <conditionalFormatting sqref="E23">
    <cfRule type="cellIs" dxfId="4" priority="4" operator="equal">
      <formula>0</formula>
    </cfRule>
  </conditionalFormatting>
  <conditionalFormatting sqref="G23">
    <cfRule type="containsBlanks" dxfId="3" priority="12">
      <formula>LEN(TRIM(G23))=0</formula>
    </cfRule>
    <cfRule type="notContainsBlanks" dxfId="2" priority="1">
      <formula>LEN(TRIM(G23))&gt;0</formula>
    </cfRule>
  </conditionalFormatting>
  <conditionalFormatting sqref="E35">
    <cfRule type="cellIs" dxfId="1" priority="3" operator="equal">
      <formula>0</formula>
    </cfRule>
  </conditionalFormatting>
  <conditionalFormatting sqref="D35">
    <cfRule type="cellIs" dxfId="0" priority="2" operator="equal">
      <formula>0</formula>
    </cfRule>
  </conditionalFormatting>
  <dataValidations count="1">
    <dataValidation type="list" allowBlank="1" showInputMessage="1" showErrorMessage="1" sqref="J5" xr:uid="{00000000-0002-0000-0E00-000000000000}">
      <formula1>$M$5:$N$5</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99D8A625-C154-4944-8A33-A0B1C95DD2FC}">
          <x14:formula1>
            <xm:f>'Facteurs d''émissions'!$B$2:$B$18</xm:f>
          </x14:formula1>
          <xm:sqref>D15:J15</xm:sqref>
        </x14:dataValidation>
      </x14:dataValidation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FDA93F-5089-4819-A663-BD32E354503B}">
  <dimension ref="B2:C18"/>
  <sheetViews>
    <sheetView workbookViewId="0">
      <selection activeCell="B8" sqref="B8"/>
    </sheetView>
  </sheetViews>
  <sheetFormatPr baseColWidth="10" defaultRowHeight="15" x14ac:dyDescent="0.25"/>
  <cols>
    <col min="2" max="2" width="44.42578125" bestFit="1" customWidth="1"/>
  </cols>
  <sheetData>
    <row r="2" spans="2:3" x14ac:dyDescent="0.25">
      <c r="B2" t="s">
        <v>48</v>
      </c>
      <c r="C2">
        <v>201</v>
      </c>
    </row>
    <row r="3" spans="2:3" x14ac:dyDescent="0.25">
      <c r="B3" t="s">
        <v>46</v>
      </c>
      <c r="C3">
        <v>202</v>
      </c>
    </row>
    <row r="4" spans="2:3" x14ac:dyDescent="0.25">
      <c r="B4" t="s">
        <v>43</v>
      </c>
      <c r="C4">
        <v>231</v>
      </c>
    </row>
    <row r="5" spans="2:3" x14ac:dyDescent="0.25">
      <c r="B5" t="s">
        <v>38</v>
      </c>
      <c r="C5">
        <v>266</v>
      </c>
    </row>
    <row r="6" spans="2:3" x14ac:dyDescent="0.25">
      <c r="B6" t="s">
        <v>36</v>
      </c>
      <c r="C6">
        <v>268</v>
      </c>
    </row>
    <row r="7" spans="2:3" x14ac:dyDescent="0.25">
      <c r="B7" t="s">
        <v>37</v>
      </c>
      <c r="C7">
        <v>271</v>
      </c>
    </row>
    <row r="8" spans="2:3" x14ac:dyDescent="0.25">
      <c r="B8" t="s">
        <v>41</v>
      </c>
      <c r="C8">
        <v>274</v>
      </c>
    </row>
    <row r="9" spans="2:3" x14ac:dyDescent="0.25">
      <c r="B9" t="s">
        <v>39</v>
      </c>
      <c r="C9">
        <v>282</v>
      </c>
    </row>
    <row r="10" spans="2:3" x14ac:dyDescent="0.25">
      <c r="B10" t="s">
        <v>40</v>
      </c>
      <c r="C10">
        <v>282</v>
      </c>
    </row>
    <row r="11" spans="2:3" x14ac:dyDescent="0.25">
      <c r="B11" t="s">
        <v>30</v>
      </c>
      <c r="C11">
        <v>336</v>
      </c>
    </row>
    <row r="12" spans="2:3" x14ac:dyDescent="0.25">
      <c r="B12" t="s">
        <v>32</v>
      </c>
      <c r="C12">
        <v>336</v>
      </c>
    </row>
    <row r="13" spans="2:3" x14ac:dyDescent="0.25">
      <c r="B13" t="s">
        <v>29</v>
      </c>
      <c r="C13">
        <v>336</v>
      </c>
    </row>
    <row r="14" spans="2:3" x14ac:dyDescent="0.25">
      <c r="B14" t="s">
        <v>31</v>
      </c>
      <c r="C14">
        <v>336</v>
      </c>
    </row>
    <row r="15" spans="2:3" x14ac:dyDescent="0.25">
      <c r="B15" t="s">
        <v>35</v>
      </c>
      <c r="C15">
        <v>831</v>
      </c>
    </row>
    <row r="16" spans="2:3" x14ac:dyDescent="0.25">
      <c r="B16" t="s">
        <v>33</v>
      </c>
      <c r="C16">
        <v>831</v>
      </c>
    </row>
    <row r="17" spans="2:3" x14ac:dyDescent="0.25">
      <c r="B17" t="s">
        <v>34</v>
      </c>
      <c r="C17">
        <v>831</v>
      </c>
    </row>
    <row r="18" spans="2:3" x14ac:dyDescent="0.25">
      <c r="B18" t="s">
        <v>44</v>
      </c>
      <c r="C18">
        <v>150</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4BF8BF-8216-420A-85CD-8C5DA0D0CFD6}">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3:I23"/>
  <sheetViews>
    <sheetView workbookViewId="0">
      <selection activeCell="H15" sqref="H15"/>
    </sheetView>
  </sheetViews>
  <sheetFormatPr baseColWidth="10" defaultRowHeight="15" x14ac:dyDescent="0.25"/>
  <cols>
    <col min="1" max="1" width="5.140625" customWidth="1"/>
    <col min="2" max="2" width="15.140625" customWidth="1"/>
    <col min="3" max="3" width="10.85546875" style="39"/>
  </cols>
  <sheetData>
    <row r="3" spans="2:9" x14ac:dyDescent="0.25">
      <c r="B3" s="41" t="s">
        <v>47</v>
      </c>
      <c r="C3" s="41" t="s">
        <v>49</v>
      </c>
    </row>
    <row r="4" spans="2:9" ht="15.75" thickBot="1" x14ac:dyDescent="0.3">
      <c r="B4" s="43" t="s">
        <v>50</v>
      </c>
      <c r="C4" s="43" t="s">
        <v>50</v>
      </c>
    </row>
    <row r="5" spans="2:9" ht="27" x14ac:dyDescent="0.25">
      <c r="B5" s="40" t="s">
        <v>48</v>
      </c>
      <c r="C5" s="40">
        <v>201</v>
      </c>
      <c r="D5" s="50"/>
      <c r="E5" s="149" t="s">
        <v>51</v>
      </c>
      <c r="F5" s="150"/>
    </row>
    <row r="6" spans="2:9" ht="18" x14ac:dyDescent="0.25">
      <c r="B6" s="40" t="s">
        <v>46</v>
      </c>
      <c r="C6" s="40">
        <v>202</v>
      </c>
      <c r="D6" s="50"/>
      <c r="E6" s="151"/>
      <c r="F6" s="152"/>
    </row>
    <row r="7" spans="2:9" ht="27" x14ac:dyDescent="0.25">
      <c r="B7" s="40" t="s">
        <v>45</v>
      </c>
      <c r="C7" s="40">
        <v>203</v>
      </c>
      <c r="D7" s="50"/>
      <c r="E7" s="151"/>
      <c r="F7" s="152"/>
    </row>
    <row r="8" spans="2:9" ht="18" x14ac:dyDescent="0.25">
      <c r="B8" s="40" t="s">
        <v>42</v>
      </c>
      <c r="C8" s="40">
        <v>229</v>
      </c>
      <c r="D8" s="48"/>
      <c r="E8" s="151"/>
      <c r="F8" s="152"/>
    </row>
    <row r="9" spans="2:9" ht="18.75" thickBot="1" x14ac:dyDescent="0.3">
      <c r="B9" s="40" t="s">
        <v>43</v>
      </c>
      <c r="C9" s="40">
        <v>231</v>
      </c>
      <c r="D9" s="49"/>
      <c r="E9" s="153"/>
      <c r="F9" s="154"/>
    </row>
    <row r="10" spans="2:9" ht="18" x14ac:dyDescent="0.25">
      <c r="B10" s="40" t="s">
        <v>38</v>
      </c>
      <c r="C10" s="40">
        <v>266</v>
      </c>
    </row>
    <row r="11" spans="2:9" ht="18" x14ac:dyDescent="0.25">
      <c r="B11" s="40" t="s">
        <v>36</v>
      </c>
      <c r="C11" s="40">
        <v>268</v>
      </c>
      <c r="I11" s="1"/>
    </row>
    <row r="12" spans="2:9" ht="18" x14ac:dyDescent="0.25">
      <c r="B12" s="40" t="s">
        <v>37</v>
      </c>
      <c r="C12" s="40">
        <v>271</v>
      </c>
    </row>
    <row r="13" spans="2:9" ht="18" x14ac:dyDescent="0.25">
      <c r="B13" s="40" t="s">
        <v>41</v>
      </c>
      <c r="C13" s="40">
        <v>274</v>
      </c>
    </row>
    <row r="14" spans="2:9" x14ac:dyDescent="0.25">
      <c r="B14" s="40" t="s">
        <v>39</v>
      </c>
      <c r="C14" s="40">
        <v>282</v>
      </c>
    </row>
    <row r="15" spans="2:9" ht="18" x14ac:dyDescent="0.25">
      <c r="B15" s="40" t="s">
        <v>40</v>
      </c>
      <c r="C15" s="40">
        <v>282</v>
      </c>
    </row>
    <row r="16" spans="2:9" ht="18" x14ac:dyDescent="0.25">
      <c r="B16" s="40" t="s">
        <v>30</v>
      </c>
      <c r="C16" s="40">
        <v>336</v>
      </c>
    </row>
    <row r="17" spans="2:3" x14ac:dyDescent="0.25">
      <c r="B17" s="40" t="s">
        <v>32</v>
      </c>
      <c r="C17" s="40">
        <v>336</v>
      </c>
    </row>
    <row r="18" spans="2:3" x14ac:dyDescent="0.25">
      <c r="B18" s="40" t="s">
        <v>29</v>
      </c>
      <c r="C18" s="40">
        <v>336</v>
      </c>
    </row>
    <row r="19" spans="2:3" x14ac:dyDescent="0.25">
      <c r="B19" s="40" t="s">
        <v>31</v>
      </c>
      <c r="C19" s="40">
        <v>336</v>
      </c>
    </row>
    <row r="20" spans="2:3" x14ac:dyDescent="0.25">
      <c r="B20" s="40" t="s">
        <v>35</v>
      </c>
      <c r="C20" s="40">
        <v>831</v>
      </c>
    </row>
    <row r="21" spans="2:3" x14ac:dyDescent="0.25">
      <c r="B21" s="40" t="s">
        <v>33</v>
      </c>
      <c r="C21" s="40">
        <v>831</v>
      </c>
    </row>
    <row r="22" spans="2:3" x14ac:dyDescent="0.25">
      <c r="B22" s="40" t="s">
        <v>34</v>
      </c>
      <c r="C22" s="40">
        <v>831</v>
      </c>
    </row>
    <row r="23" spans="2:3" x14ac:dyDescent="0.25">
      <c r="B23" s="42" t="s">
        <v>44</v>
      </c>
      <c r="C23" s="42">
        <v>1500</v>
      </c>
    </row>
  </sheetData>
  <mergeCells count="1">
    <mergeCell ref="E5:F9"/>
  </mergeCells>
  <hyperlinks>
    <hyperlink ref="E5:F9" r:id="rId1" display="Valeurs issues de l'annexe de l'arrêté du 5 décembre 2019 définissant les critères d'émissions du dispositif de contractualisation pluriannuel, pris pour l'application de l'article R. 335-76 du code de l'énergie" xr:uid="{00000000-0004-0000-0100-000000000000}"/>
  </hyperlinks>
  <pageMargins left="0.7" right="0.7" top="0.75" bottom="0.75" header="0.3" footer="0.3"/>
  <pageSetup paperSize="9" orientation="portrait"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baseColWidth="10" defaultRowHeight="15" x14ac:dyDescent="0.25"/>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70C0"/>
  </sheetPr>
  <dimension ref="A1:U29"/>
  <sheetViews>
    <sheetView zoomScale="65" zoomScaleNormal="80" workbookViewId="0">
      <selection activeCell="F27" sqref="F27"/>
    </sheetView>
  </sheetViews>
  <sheetFormatPr baseColWidth="10" defaultRowHeight="15" x14ac:dyDescent="0.25"/>
  <cols>
    <col min="1" max="1" width="3.5703125" customWidth="1"/>
    <col min="17" max="17" width="15" customWidth="1"/>
    <col min="18" max="18" width="5.140625" customWidth="1"/>
  </cols>
  <sheetData>
    <row r="1" spans="1:21" ht="1.5" customHeight="1" x14ac:dyDescent="0.25"/>
    <row r="2" spans="1:21" ht="8.4499999999999993" customHeight="1" x14ac:dyDescent="0.25">
      <c r="A2" s="6"/>
      <c r="B2" s="6"/>
      <c r="C2" s="6"/>
      <c r="D2" s="6"/>
      <c r="E2" s="6"/>
      <c r="F2" s="6"/>
      <c r="G2" s="6"/>
      <c r="H2" s="6"/>
      <c r="I2" s="6"/>
      <c r="J2" s="6"/>
      <c r="K2" s="6"/>
      <c r="L2" s="6"/>
      <c r="M2" s="6"/>
      <c r="N2" s="6"/>
      <c r="O2" s="6"/>
      <c r="P2" s="6"/>
      <c r="Q2" s="6"/>
      <c r="R2" s="65"/>
    </row>
    <row r="3" spans="1:21" ht="15.75" thickBot="1" x14ac:dyDescent="0.3">
      <c r="A3" s="6"/>
      <c r="B3" s="6"/>
      <c r="C3" s="6"/>
      <c r="D3" s="6"/>
      <c r="E3" s="6"/>
      <c r="F3" s="6"/>
      <c r="G3" s="6"/>
      <c r="H3" s="6"/>
      <c r="I3" s="6"/>
      <c r="J3" s="6"/>
      <c r="K3" s="6"/>
      <c r="L3" s="6"/>
      <c r="M3" s="6"/>
      <c r="N3" s="6"/>
      <c r="O3" s="6"/>
      <c r="P3" s="6"/>
      <c r="Q3" s="6"/>
      <c r="R3" s="65"/>
    </row>
    <row r="4" spans="1:21" ht="48.6" customHeight="1" thickBot="1" x14ac:dyDescent="0.3">
      <c r="A4" s="6"/>
      <c r="B4" s="6"/>
      <c r="C4" s="6"/>
      <c r="D4" s="6"/>
      <c r="E4" s="146" t="s">
        <v>54</v>
      </c>
      <c r="F4" s="147"/>
      <c r="G4" s="147"/>
      <c r="H4" s="147"/>
      <c r="I4" s="147"/>
      <c r="J4" s="147"/>
      <c r="K4" s="147"/>
      <c r="L4" s="147"/>
      <c r="M4" s="148"/>
      <c r="N4" s="6"/>
      <c r="O4" s="6"/>
      <c r="P4" s="6"/>
      <c r="Q4" s="1"/>
      <c r="R4" s="65"/>
    </row>
    <row r="5" spans="1:21" x14ac:dyDescent="0.25">
      <c r="A5" s="6"/>
      <c r="B5" s="6"/>
      <c r="C5" s="6"/>
      <c r="D5" s="6"/>
      <c r="E5" s="6"/>
      <c r="F5" s="6"/>
      <c r="G5" s="6"/>
      <c r="H5" s="6"/>
      <c r="I5" s="6"/>
      <c r="J5" s="6"/>
      <c r="K5" s="6"/>
      <c r="L5" s="6"/>
      <c r="M5" s="6"/>
      <c r="N5" s="6"/>
      <c r="O5" s="6"/>
      <c r="P5" s="6"/>
      <c r="Q5" s="6"/>
      <c r="R5" s="65"/>
    </row>
    <row r="6" spans="1:21" ht="44.45" customHeight="1" x14ac:dyDescent="0.25">
      <c r="A6" s="6"/>
      <c r="B6" s="144" t="s">
        <v>87</v>
      </c>
      <c r="C6" s="144"/>
      <c r="D6" s="144"/>
      <c r="E6" s="144"/>
      <c r="F6" s="144"/>
      <c r="G6" s="144"/>
      <c r="H6" s="144"/>
      <c r="I6" s="144"/>
      <c r="J6" s="144"/>
      <c r="K6" s="144"/>
      <c r="L6" s="144"/>
      <c r="M6" s="144"/>
      <c r="N6" s="144"/>
      <c r="O6" s="144"/>
      <c r="P6" s="144"/>
      <c r="Q6" s="144"/>
      <c r="R6" s="65"/>
    </row>
    <row r="7" spans="1:21" ht="14.45" customHeight="1" x14ac:dyDescent="0.25">
      <c r="A7" s="6"/>
      <c r="B7" s="144"/>
      <c r="C7" s="144"/>
      <c r="D7" s="144"/>
      <c r="E7" s="144"/>
      <c r="F7" s="144"/>
      <c r="G7" s="144"/>
      <c r="H7" s="144"/>
      <c r="I7" s="144"/>
      <c r="J7" s="144"/>
      <c r="K7" s="144"/>
      <c r="L7" s="144"/>
      <c r="M7" s="144"/>
      <c r="N7" s="144"/>
      <c r="O7" s="144"/>
      <c r="P7" s="144"/>
      <c r="Q7" s="144"/>
      <c r="R7" s="65"/>
    </row>
    <row r="8" spans="1:21" ht="14.45" customHeight="1" x14ac:dyDescent="0.25">
      <c r="A8" s="6"/>
      <c r="B8" s="144"/>
      <c r="C8" s="144"/>
      <c r="D8" s="144"/>
      <c r="E8" s="144"/>
      <c r="F8" s="144"/>
      <c r="G8" s="144"/>
      <c r="H8" s="144"/>
      <c r="I8" s="144"/>
      <c r="J8" s="144"/>
      <c r="K8" s="144"/>
      <c r="L8" s="144"/>
      <c r="M8" s="144"/>
      <c r="N8" s="144"/>
      <c r="O8" s="144"/>
      <c r="P8" s="144"/>
      <c r="Q8" s="144"/>
      <c r="R8" s="65"/>
    </row>
    <row r="9" spans="1:21" ht="14.45" customHeight="1" x14ac:dyDescent="0.25">
      <c r="A9" s="6"/>
      <c r="B9" s="144"/>
      <c r="C9" s="144"/>
      <c r="D9" s="144"/>
      <c r="E9" s="144"/>
      <c r="F9" s="144"/>
      <c r="G9" s="144"/>
      <c r="H9" s="144"/>
      <c r="I9" s="144"/>
      <c r="J9" s="144"/>
      <c r="K9" s="144"/>
      <c r="L9" s="144"/>
      <c r="M9" s="144"/>
      <c r="N9" s="144"/>
      <c r="O9" s="144"/>
      <c r="P9" s="144"/>
      <c r="Q9" s="144"/>
      <c r="R9" s="65"/>
    </row>
    <row r="10" spans="1:21" ht="14.45" customHeight="1" x14ac:dyDescent="0.25">
      <c r="A10" s="6"/>
      <c r="B10" s="144"/>
      <c r="C10" s="144"/>
      <c r="D10" s="144"/>
      <c r="E10" s="144"/>
      <c r="F10" s="144"/>
      <c r="G10" s="144"/>
      <c r="H10" s="144"/>
      <c r="I10" s="144"/>
      <c r="J10" s="144"/>
      <c r="K10" s="144"/>
      <c r="L10" s="144"/>
      <c r="M10" s="144"/>
      <c r="N10" s="144"/>
      <c r="O10" s="144"/>
      <c r="P10" s="144"/>
      <c r="Q10" s="144"/>
      <c r="R10" s="65"/>
    </row>
    <row r="11" spans="1:21" ht="14.45" customHeight="1" x14ac:dyDescent="0.25">
      <c r="A11" s="6"/>
      <c r="B11" s="144"/>
      <c r="C11" s="144"/>
      <c r="D11" s="144"/>
      <c r="E11" s="144"/>
      <c r="F11" s="144"/>
      <c r="G11" s="144"/>
      <c r="H11" s="144"/>
      <c r="I11" s="144"/>
      <c r="J11" s="144"/>
      <c r="K11" s="144"/>
      <c r="L11" s="144"/>
      <c r="M11" s="144"/>
      <c r="N11" s="144"/>
      <c r="O11" s="144"/>
      <c r="P11" s="144"/>
      <c r="Q11" s="144"/>
      <c r="R11" s="65"/>
    </row>
    <row r="12" spans="1:21" ht="26.25" x14ac:dyDescent="0.4">
      <c r="A12" s="6"/>
      <c r="B12" s="144"/>
      <c r="C12" s="144"/>
      <c r="D12" s="144"/>
      <c r="E12" s="144"/>
      <c r="F12" s="144"/>
      <c r="G12" s="144"/>
      <c r="H12" s="144"/>
      <c r="I12" s="144"/>
      <c r="J12" s="144"/>
      <c r="K12" s="144"/>
      <c r="L12" s="144"/>
      <c r="M12" s="144"/>
      <c r="N12" s="144"/>
      <c r="O12" s="144"/>
      <c r="P12" s="144"/>
      <c r="Q12" s="144"/>
      <c r="R12" s="65"/>
      <c r="T12" s="25"/>
      <c r="U12" s="24"/>
    </row>
    <row r="13" spans="1:21" ht="14.45" customHeight="1" x14ac:dyDescent="0.25">
      <c r="A13" s="6"/>
      <c r="B13" s="144"/>
      <c r="C13" s="144"/>
      <c r="D13" s="144"/>
      <c r="E13" s="144"/>
      <c r="F13" s="144"/>
      <c r="G13" s="144"/>
      <c r="H13" s="144"/>
      <c r="I13" s="144"/>
      <c r="J13" s="144"/>
      <c r="K13" s="144"/>
      <c r="L13" s="144"/>
      <c r="M13" s="144"/>
      <c r="N13" s="144"/>
      <c r="O13" s="144"/>
      <c r="P13" s="144"/>
      <c r="Q13" s="144"/>
      <c r="R13" s="65"/>
    </row>
    <row r="14" spans="1:21" ht="14.45" customHeight="1" x14ac:dyDescent="0.25">
      <c r="A14" s="6"/>
      <c r="B14" s="144"/>
      <c r="C14" s="144"/>
      <c r="D14" s="144"/>
      <c r="E14" s="144"/>
      <c r="F14" s="144"/>
      <c r="G14" s="144"/>
      <c r="H14" s="144"/>
      <c r="I14" s="144"/>
      <c r="J14" s="144"/>
      <c r="K14" s="144"/>
      <c r="L14" s="144"/>
      <c r="M14" s="144"/>
      <c r="N14" s="144"/>
      <c r="O14" s="144"/>
      <c r="P14" s="144"/>
      <c r="Q14" s="144"/>
      <c r="R14" s="65"/>
    </row>
    <row r="15" spans="1:21" ht="14.45" customHeight="1" x14ac:dyDescent="0.25">
      <c r="A15" s="6"/>
      <c r="B15" s="144"/>
      <c r="C15" s="144"/>
      <c r="D15" s="144"/>
      <c r="E15" s="144"/>
      <c r="F15" s="144"/>
      <c r="G15" s="144"/>
      <c r="H15" s="144"/>
      <c r="I15" s="144"/>
      <c r="J15" s="144"/>
      <c r="K15" s="144"/>
      <c r="L15" s="144"/>
      <c r="M15" s="144"/>
      <c r="N15" s="144"/>
      <c r="O15" s="144"/>
      <c r="P15" s="144"/>
      <c r="Q15" s="144"/>
      <c r="R15" s="65"/>
    </row>
    <row r="16" spans="1:21" ht="14.45" customHeight="1" x14ac:dyDescent="0.25">
      <c r="A16" s="6"/>
      <c r="B16" s="144"/>
      <c r="C16" s="144"/>
      <c r="D16" s="144"/>
      <c r="E16" s="144"/>
      <c r="F16" s="144"/>
      <c r="G16" s="144"/>
      <c r="H16" s="144"/>
      <c r="I16" s="144"/>
      <c r="J16" s="144"/>
      <c r="K16" s="144"/>
      <c r="L16" s="144"/>
      <c r="M16" s="144"/>
      <c r="N16" s="144"/>
      <c r="O16" s="144"/>
      <c r="P16" s="144"/>
      <c r="Q16" s="144"/>
      <c r="R16" s="65"/>
    </row>
    <row r="17" spans="1:18" ht="14.45" customHeight="1" x14ac:dyDescent="0.25">
      <c r="A17" s="6"/>
      <c r="B17" s="144"/>
      <c r="C17" s="144"/>
      <c r="D17" s="144"/>
      <c r="E17" s="144"/>
      <c r="F17" s="144"/>
      <c r="G17" s="144"/>
      <c r="H17" s="144"/>
      <c r="I17" s="144"/>
      <c r="J17" s="144"/>
      <c r="K17" s="144"/>
      <c r="L17" s="144"/>
      <c r="M17" s="144"/>
      <c r="N17" s="144"/>
      <c r="O17" s="144"/>
      <c r="P17" s="144"/>
      <c r="Q17" s="144"/>
      <c r="R17" s="65"/>
    </row>
    <row r="18" spans="1:18" ht="14.45" customHeight="1" x14ac:dyDescent="0.25">
      <c r="A18" s="6"/>
      <c r="B18" s="144"/>
      <c r="C18" s="144"/>
      <c r="D18" s="144"/>
      <c r="E18" s="144"/>
      <c r="F18" s="144"/>
      <c r="G18" s="144"/>
      <c r="H18" s="144"/>
      <c r="I18" s="144"/>
      <c r="J18" s="144"/>
      <c r="K18" s="144"/>
      <c r="L18" s="144"/>
      <c r="M18" s="144"/>
      <c r="N18" s="144"/>
      <c r="O18" s="144"/>
      <c r="P18" s="144"/>
      <c r="Q18" s="144"/>
      <c r="R18" s="65"/>
    </row>
    <row r="19" spans="1:18" ht="14.45" customHeight="1" x14ac:dyDescent="0.25">
      <c r="A19" s="6"/>
      <c r="B19" s="144"/>
      <c r="C19" s="144"/>
      <c r="D19" s="144"/>
      <c r="E19" s="144"/>
      <c r="F19" s="144"/>
      <c r="G19" s="144"/>
      <c r="H19" s="144"/>
      <c r="I19" s="144"/>
      <c r="J19" s="144"/>
      <c r="K19" s="144"/>
      <c r="L19" s="144"/>
      <c r="M19" s="144"/>
      <c r="N19" s="144"/>
      <c r="O19" s="144"/>
      <c r="P19" s="144"/>
      <c r="Q19" s="144"/>
      <c r="R19" s="65"/>
    </row>
    <row r="20" spans="1:18" ht="14.45" customHeight="1" x14ac:dyDescent="0.25">
      <c r="A20" s="6"/>
      <c r="B20" s="144"/>
      <c r="C20" s="144"/>
      <c r="D20" s="144"/>
      <c r="E20" s="144"/>
      <c r="F20" s="144"/>
      <c r="G20" s="144"/>
      <c r="H20" s="144"/>
      <c r="I20" s="144"/>
      <c r="J20" s="144"/>
      <c r="K20" s="144"/>
      <c r="L20" s="144"/>
      <c r="M20" s="144"/>
      <c r="N20" s="144"/>
      <c r="O20" s="144"/>
      <c r="P20" s="144"/>
      <c r="Q20" s="144"/>
      <c r="R20" s="65"/>
    </row>
    <row r="21" spans="1:18" ht="24.95" customHeight="1" x14ac:dyDescent="0.25">
      <c r="A21" s="6"/>
      <c r="B21" s="144"/>
      <c r="C21" s="144"/>
      <c r="D21" s="144"/>
      <c r="E21" s="144"/>
      <c r="F21" s="144"/>
      <c r="G21" s="144"/>
      <c r="H21" s="144"/>
      <c r="I21" s="144"/>
      <c r="J21" s="144"/>
      <c r="K21" s="144"/>
      <c r="L21" s="144"/>
      <c r="M21" s="144"/>
      <c r="N21" s="144"/>
      <c r="O21" s="144"/>
      <c r="P21" s="144"/>
      <c r="Q21" s="144"/>
      <c r="R21" s="65"/>
    </row>
    <row r="22" spans="1:18" ht="36" customHeight="1" x14ac:dyDescent="0.25">
      <c r="A22" s="6"/>
      <c r="B22" s="144"/>
      <c r="C22" s="144"/>
      <c r="D22" s="144"/>
      <c r="E22" s="144"/>
      <c r="F22" s="144"/>
      <c r="G22" s="144"/>
      <c r="H22" s="144"/>
      <c r="I22" s="144"/>
      <c r="J22" s="144"/>
      <c r="K22" s="144"/>
      <c r="L22" s="144"/>
      <c r="M22" s="144"/>
      <c r="N22" s="144"/>
      <c r="O22" s="144"/>
      <c r="P22" s="144"/>
      <c r="Q22" s="144"/>
      <c r="R22" s="65"/>
    </row>
    <row r="23" spans="1:18" ht="23.45" customHeight="1" x14ac:dyDescent="0.25">
      <c r="A23" s="6"/>
      <c r="B23" s="144"/>
      <c r="C23" s="144"/>
      <c r="D23" s="144"/>
      <c r="E23" s="144"/>
      <c r="F23" s="144"/>
      <c r="G23" s="144"/>
      <c r="H23" s="144"/>
      <c r="I23" s="144"/>
      <c r="J23" s="144"/>
      <c r="K23" s="144"/>
      <c r="L23" s="144"/>
      <c r="M23" s="144"/>
      <c r="N23" s="144"/>
      <c r="O23" s="144"/>
      <c r="P23" s="144"/>
      <c r="Q23" s="144"/>
      <c r="R23" s="65"/>
    </row>
    <row r="24" spans="1:18" ht="191.45" customHeight="1" x14ac:dyDescent="0.25">
      <c r="A24" s="3"/>
      <c r="B24" s="145"/>
      <c r="C24" s="145"/>
      <c r="D24" s="145"/>
      <c r="E24" s="145"/>
      <c r="F24" s="145"/>
      <c r="G24" s="145"/>
      <c r="H24" s="145"/>
      <c r="I24" s="145"/>
      <c r="J24" s="145"/>
      <c r="K24" s="145"/>
      <c r="L24" s="145"/>
      <c r="M24" s="145"/>
      <c r="N24" s="145"/>
      <c r="O24" s="145"/>
      <c r="P24" s="145"/>
      <c r="Q24" s="145"/>
      <c r="R24" s="66"/>
    </row>
    <row r="25" spans="1:18" ht="23.1" customHeight="1" x14ac:dyDescent="0.25">
      <c r="A25" s="7"/>
      <c r="B25" s="67"/>
      <c r="C25" s="67"/>
      <c r="D25" s="67"/>
      <c r="E25" s="67"/>
      <c r="F25" s="67"/>
      <c r="G25" s="67"/>
      <c r="H25" s="67"/>
      <c r="I25" s="67"/>
      <c r="J25" s="67"/>
      <c r="K25" s="67"/>
      <c r="L25" s="67"/>
      <c r="M25" s="67"/>
      <c r="N25" s="67"/>
      <c r="O25" s="67"/>
      <c r="P25" s="67"/>
      <c r="Q25" s="67"/>
      <c r="R25" s="22"/>
    </row>
    <row r="27" spans="1:18" ht="16.5" x14ac:dyDescent="0.3">
      <c r="F27" s="64"/>
      <c r="Q27" s="26"/>
    </row>
    <row r="28" spans="1:18" x14ac:dyDescent="0.25">
      <c r="F28" s="64"/>
    </row>
    <row r="29" spans="1:18" x14ac:dyDescent="0.25">
      <c r="F29" s="64"/>
    </row>
  </sheetData>
  <sheetProtection algorithmName="SHA-512" hashValue="iFo4Ntp1hUJ6lmkoxa7jqPwh9os49YWO6Tgnv16UrXm6Uh6eCmXhGMUvdaO9xGARy6s0g/aM7GG2mCnRv8ve9w==" saltValue="9k7vMYJFME9lN81VCG/14A==" spinCount="100000" sheet="1" objects="1" scenarios="1" selectLockedCells="1"/>
  <mergeCells count="2">
    <mergeCell ref="E4:M4"/>
    <mergeCell ref="B6:Q24"/>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11"/>
  <sheetViews>
    <sheetView zoomScale="90" zoomScaleNormal="90" workbookViewId="0">
      <selection activeCell="I17" sqref="I17"/>
    </sheetView>
  </sheetViews>
  <sheetFormatPr baseColWidth="10" defaultColWidth="10.85546875" defaultRowHeight="15" x14ac:dyDescent="0.25"/>
  <cols>
    <col min="1" max="1" width="29.28515625" style="130" customWidth="1"/>
    <col min="2" max="2" width="16.7109375" style="130" bestFit="1" customWidth="1"/>
    <col min="3" max="3" width="10.5703125" style="130" hidden="1" customWidth="1"/>
    <col min="4" max="4" width="25.85546875" style="130" customWidth="1"/>
    <col min="5" max="6" width="23" style="130" customWidth="1"/>
    <col min="7" max="7" width="12.5703125" style="130" customWidth="1"/>
    <col min="8" max="8" width="39.140625" style="130" customWidth="1"/>
    <col min="9" max="9" width="17.42578125" style="130" customWidth="1"/>
    <col min="10" max="16384" width="10.85546875" style="130"/>
  </cols>
  <sheetData>
    <row r="1" spans="1:11" ht="45.75" thickBot="1" x14ac:dyDescent="0.3">
      <c r="A1" s="128" t="s">
        <v>86</v>
      </c>
      <c r="B1" s="129" t="s">
        <v>69</v>
      </c>
      <c r="C1" s="129" t="s">
        <v>81</v>
      </c>
      <c r="D1" s="129" t="s">
        <v>79</v>
      </c>
      <c r="E1" s="129" t="s">
        <v>83</v>
      </c>
      <c r="F1" s="129" t="s">
        <v>82</v>
      </c>
    </row>
    <row r="2" spans="1:11" ht="30" x14ac:dyDescent="0.25">
      <c r="A2" s="131" t="s">
        <v>68</v>
      </c>
      <c r="B2" s="143" t="str">
        <f>IF('EDC - Site 1'!$J$6=0,"-",'EDC - Site 1'!$J$6)</f>
        <v>-</v>
      </c>
      <c r="C2" s="131" t="str">
        <f>IF(Tableau3[[#This Row],[Référence utilisée]]&lt;&gt;"-","oui","non")</f>
        <v>non</v>
      </c>
      <c r="D2" s="131" t="str">
        <f>IF(Tableau3[[#This Row],[Site existant]]="oui",'EDC - Site 1'!$J$5,"-")</f>
        <v>-</v>
      </c>
      <c r="E2" s="132" t="str">
        <f>IF(Tableau3[[#This Row],[Site existant]]="Oui",IF('EDC - Site 1'!$G$23="Certification possible","Oui",IF('EDC - Site 1'!$J$5="Oui","Oui","Non")),"-")</f>
        <v>-</v>
      </c>
      <c r="F2" s="131" t="str">
        <f>IF(Tableau3[[#This Row],[Site existant]]="Oui",IF('EDC - Site 1'!$G$23="Certification possible","Oui",IF(AND('EDC - Site 1'!$J$5="Oui",'EDC - Site 1'!$G$35="Certification possible"),"Oui","Non")),"-")</f>
        <v>-</v>
      </c>
      <c r="H2" s="133" t="s">
        <v>84</v>
      </c>
      <c r="I2" s="134" t="str">
        <f>IF(AND(E2&lt;&gt;"Non",E3&lt;&gt;"Non",E4&lt;&gt;"Non",E5&lt;&gt;"Non",E6&lt;&gt;"Non",E7&lt;&gt;"Non",E8&lt;&gt;"Non",E9&lt;&gt;"Non",E10&lt;&gt;"Non",E11&lt;&gt;"Non"),"Oui","Non")</f>
        <v>Oui</v>
      </c>
      <c r="J2" s="135"/>
      <c r="K2" s="136"/>
    </row>
    <row r="3" spans="1:11" ht="30.75" thickBot="1" x14ac:dyDescent="0.3">
      <c r="A3" s="131" t="s">
        <v>70</v>
      </c>
      <c r="B3" s="143" t="str">
        <f>IF('EDC - Site 2'!$J$6=0,"-",'EDC - Site 2'!$J$6)</f>
        <v>-</v>
      </c>
      <c r="C3" s="131" t="str">
        <f>IF(Tableau3[[#This Row],[Référence utilisée]]&lt;&gt;"-","oui","non")</f>
        <v>non</v>
      </c>
      <c r="D3" s="131" t="str">
        <f>IF(Tableau3[[#This Row],[Site existant]]="oui",'EDC - Site 2'!$J$5,"-")</f>
        <v>-</v>
      </c>
      <c r="E3" s="132" t="str">
        <f>IF(Tableau3[[#This Row],[Site existant]]="Oui",IF('EDC - Site 2'!$G$23="Certification possible","Oui",IF('EDC - Site 2'!$J$5="Oui","Oui","Non")),"-")</f>
        <v>-</v>
      </c>
      <c r="F3" s="131" t="str">
        <f>IF(Tableau3[[#This Row],[Site existant]]="Oui",IF('EDC - Site 2'!$G$23="Certification possible","Oui",IF(AND('EDC - Site 2'!$J$5="Oui",'EDC - Site 2'!$G$35="Certification possible"),"Oui","Non")),"-")</f>
        <v>-</v>
      </c>
      <c r="H3" s="137" t="s">
        <v>85</v>
      </c>
      <c r="I3" s="138" t="str">
        <f>IF(AND(F2&lt;&gt;"Non",F3&lt;&gt;"Non",F4&lt;&gt;"Non",F5&lt;&gt;"Non",F6&lt;&gt;"Non",F7&lt;&gt;"Non",F8&lt;&gt;"Non",F9&lt;&gt;"Non",F10&lt;&gt;"Non",F11&lt;&gt;"Non"),"Oui","Non")</f>
        <v>Oui</v>
      </c>
    </row>
    <row r="4" spans="1:11" ht="35.25" customHeight="1" x14ac:dyDescent="0.25">
      <c r="A4" s="131" t="s">
        <v>71</v>
      </c>
      <c r="B4" s="143" t="str">
        <f>IF('EDC - Site 3'!$J$6=0,"-",'EDC - Site 3'!$J$6)</f>
        <v>-</v>
      </c>
      <c r="C4" s="131" t="str">
        <f>IF(Tableau3[[#This Row],[Référence utilisée]]&lt;&gt;"-","oui","non")</f>
        <v>non</v>
      </c>
      <c r="D4" s="131" t="str">
        <f>IF(Tableau3[[#This Row],[Site existant]]="oui",'EDC - Site 3'!$J$5,"-")</f>
        <v>-</v>
      </c>
      <c r="E4" s="132" t="str">
        <f>IF(Tableau3[[#This Row],[Site existant]]="Oui",IF('EDC - Site 3'!$G$23="Certification possible","Oui",IF('EDC - Site 3'!$J$5="Oui","Oui","Non")),"-")</f>
        <v>-</v>
      </c>
      <c r="F4" s="131" t="str">
        <f>IF(Tableau3[[#This Row],[Site existant]]="Oui",IF('EDC - Site 3'!$G$23="Certification possible","Oui",IF(AND('EDC - Site 3'!$J$5="Oui",'EDC - Site 3'!$G$35="Certification possible"),"Oui","Non")),"-")</f>
        <v>-</v>
      </c>
      <c r="J4" s="139"/>
    </row>
    <row r="5" spans="1:11" x14ac:dyDescent="0.25">
      <c r="A5" s="131" t="s">
        <v>72</v>
      </c>
      <c r="B5" s="143" t="str">
        <f>IF('EDC - Site 4'!$J$6=0,"-",'EDC - Site 4'!$J$6)</f>
        <v>-</v>
      </c>
      <c r="C5" s="131" t="str">
        <f>IF(Tableau3[[#This Row],[Référence utilisée]]&lt;&gt;"-","oui","non")</f>
        <v>non</v>
      </c>
      <c r="D5" s="131" t="str">
        <f>IF(Tableau3[[#This Row],[Site existant]]="oui",'EDC - Site 4'!$J$5,"-")</f>
        <v>-</v>
      </c>
      <c r="E5" s="132" t="str">
        <f>IF(Tableau3[[#This Row],[Site existant]]="Oui",IF('EDC - Site 4'!$G$23="Certification possible","Oui",IF('EDC - Site 4'!$J$5="Oui","Oui","Non")),"-")</f>
        <v>-</v>
      </c>
      <c r="F5" s="131" t="str">
        <f>IF(Tableau3[[#This Row],[Site existant]]="Oui",IF('EDC - Site 4'!$G$23="Certification possible","Oui",IF(AND('EDC - Site 4'!$J$5="Oui",'EDC - Site 4'!$G$35="Certification possible"),"Oui","Non")),"-")</f>
        <v>-</v>
      </c>
    </row>
    <row r="6" spans="1:11" x14ac:dyDescent="0.25">
      <c r="A6" s="131" t="s">
        <v>73</v>
      </c>
      <c r="B6" s="143" t="str">
        <f>IF('EDC - Site 5'!$J$6=0,"-",'EDC - Site 5'!$J$6)</f>
        <v>-</v>
      </c>
      <c r="C6" s="131" t="str">
        <f>IF(Tableau3[[#This Row],[Référence utilisée]]&lt;&gt;"-","oui","non")</f>
        <v>non</v>
      </c>
      <c r="D6" s="131" t="str">
        <f>IF(Tableau3[[#This Row],[Site existant]]="oui",'EDC - Site 5'!$J$5,"-")</f>
        <v>-</v>
      </c>
      <c r="E6" s="132" t="str">
        <f>IF(Tableau3[[#This Row],[Site existant]]="Oui",IF('EDC - Site 5'!$G$23="Certification possible","Oui",IF('EDC - Site 5'!$J$5="Oui","Oui","Non")),"-")</f>
        <v>-</v>
      </c>
      <c r="F6" s="131" t="str">
        <f>IF(Tableau3[[#This Row],[Site existant]]="Oui",IF('EDC - Site 5'!$G$23="Certification possible","Oui",IF(AND('EDC - Site 5'!$J$5="Oui",'EDC - Site 5'!$G$35="Certification possible"),"Oui","Non")),"-")</f>
        <v>-</v>
      </c>
    </row>
    <row r="7" spans="1:11" x14ac:dyDescent="0.25">
      <c r="A7" s="131" t="s">
        <v>74</v>
      </c>
      <c r="B7" s="143" t="str">
        <f>IF('EDC - Site 6'!$J$6=0,"-",'EDC - Site 6'!$J$6)</f>
        <v>-</v>
      </c>
      <c r="C7" s="131" t="str">
        <f>IF(Tableau3[[#This Row],[Référence utilisée]]&lt;&gt;"-","oui","non")</f>
        <v>non</v>
      </c>
      <c r="D7" s="131" t="str">
        <f>IF(Tableau3[[#This Row],[Site existant]]="oui",'EDC - Site 6'!$J$5,"-")</f>
        <v>-</v>
      </c>
      <c r="E7" s="132" t="str">
        <f>IF(Tableau3[[#This Row],[Site existant]]="Oui",IF('EDC - Site 6'!$G$23="Certification possible","Oui",IF('EDC - Site 6'!$J$5="Oui","Oui","Non")),"-")</f>
        <v>-</v>
      </c>
      <c r="F7" s="131" t="str">
        <f>IF(Tableau3[[#This Row],[Site existant]]="Oui",IF('EDC - Site 6'!$G$23="Certification possible","Oui",IF(AND('EDC - Site 6'!$J$5="Oui",'EDC - Site 6'!$G$35="Certification possible"),"Oui","Non")),"-")</f>
        <v>-</v>
      </c>
    </row>
    <row r="8" spans="1:11" x14ac:dyDescent="0.25">
      <c r="A8" s="131" t="s">
        <v>75</v>
      </c>
      <c r="B8" s="143" t="str">
        <f>IF('EDC - Site 7'!$J$6=0,"-",'EDC - Site 7'!$J$6)</f>
        <v>-</v>
      </c>
      <c r="C8" s="131" t="str">
        <f>IF(Tableau3[[#This Row],[Référence utilisée]]&lt;&gt;"-","oui","non")</f>
        <v>non</v>
      </c>
      <c r="D8" s="131" t="str">
        <f>IF(Tableau3[[#This Row],[Site existant]]="oui",'EDC - Site 7'!$J$5,"-")</f>
        <v>-</v>
      </c>
      <c r="E8" s="132" t="str">
        <f>IF(Tableau3[[#This Row],[Site existant]]="Oui",IF('EDC - Site 7'!$G$23="Certification possible","Oui",IF('EDC - Site 7'!$J$5="Oui","Oui","Non")),"-")</f>
        <v>-</v>
      </c>
      <c r="F8" s="131" t="str">
        <f>IF(Tableau3[[#This Row],[Site existant]]="Oui",IF('EDC - Site 7'!$G$23="Certification possible","Oui",IF(AND('EDC - Site 7'!$J$5="Oui",'EDC - Site 7'!$G$35="Certification possible"),"Oui","Non")),"-")</f>
        <v>-</v>
      </c>
    </row>
    <row r="9" spans="1:11" x14ac:dyDescent="0.25">
      <c r="A9" s="131" t="s">
        <v>76</v>
      </c>
      <c r="B9" s="143" t="str">
        <f>IF('EDC - Site 8'!$J$6=0,"-",'EDC - Site 8'!$J$6)</f>
        <v>-</v>
      </c>
      <c r="C9" s="131" t="str">
        <f>IF(Tableau3[[#This Row],[Référence utilisée]]&lt;&gt;"-","oui","non")</f>
        <v>non</v>
      </c>
      <c r="D9" s="131" t="str">
        <f>IF(Tableau3[[#This Row],[Site existant]]="oui",'EDC - Site 8'!$J$5,"-")</f>
        <v>-</v>
      </c>
      <c r="E9" s="132" t="str">
        <f>IF(Tableau3[[#This Row],[Site existant]]="Oui",IF('EDC - Site 8'!$G$23="Certification possible","Oui",IF('EDC - Site 8'!$J$5="Oui","Oui","Non")),"-")</f>
        <v>-</v>
      </c>
      <c r="F9" s="131" t="str">
        <f>IF(Tableau3[[#This Row],[Site existant]]="Oui",IF('EDC - Site 8'!$G$23="Certification possible","Oui",IF(AND('EDC - Site 8'!$J$5="Oui",'EDC - Site 8'!$G$35="Certification possible"),"Oui","Non")),"-")</f>
        <v>-</v>
      </c>
    </row>
    <row r="10" spans="1:11" x14ac:dyDescent="0.25">
      <c r="A10" s="131" t="s">
        <v>77</v>
      </c>
      <c r="B10" s="143" t="str">
        <f>IF('EDC - Site 9'!$J$6=0,"-",'EDC - Site 9'!$J$6)</f>
        <v>-</v>
      </c>
      <c r="C10" s="131" t="str">
        <f>IF(Tableau3[[#This Row],[Référence utilisée]]&lt;&gt;"-","oui","non")</f>
        <v>non</v>
      </c>
      <c r="D10" s="131" t="str">
        <f>IF(Tableau3[[#This Row],[Site existant]]="oui",'EDC - Site 9'!$J$5,"-")</f>
        <v>-</v>
      </c>
      <c r="E10" s="132" t="str">
        <f>IF(Tableau3[[#This Row],[Site existant]]="Oui",IF('EDC - Site 9'!$G$23="Certification possible","Oui",IF('EDC - Site 9'!$J$5="Oui","Oui","Non")),"-")</f>
        <v>-</v>
      </c>
      <c r="F10" s="131" t="str">
        <f>IF(Tableau3[[#This Row],[Site existant]]="Oui",IF('EDC - Site 9'!$G$23="Certification possible","Oui",IF(AND('EDC - Site 9'!$J$5="Oui",'EDC - Site 9'!$G$35="Certification possible"),"Oui","Non")),"-")</f>
        <v>-</v>
      </c>
    </row>
    <row r="11" spans="1:11" x14ac:dyDescent="0.25">
      <c r="A11" s="131" t="s">
        <v>78</v>
      </c>
      <c r="B11" s="143" t="str">
        <f>IF('EDC - Site 10'!$J$6=0,"-",'EDC - Site 10'!$J$6)</f>
        <v>-</v>
      </c>
      <c r="C11" s="131" t="str">
        <f>IF(Tableau3[[#This Row],[Référence utilisée]]&lt;&gt;"-","oui","non")</f>
        <v>non</v>
      </c>
      <c r="D11" s="131" t="str">
        <f>IF(Tableau3[[#This Row],[Site existant]]="oui",'EDC - Site 10'!$J$5,"-")</f>
        <v>-</v>
      </c>
      <c r="E11" s="132" t="str">
        <f>IF(Tableau3[[#This Row],[Site existant]]="Oui",IF('EDC - Site 10'!$G$23="Certification possible","Oui",IF('EDC - Site 10'!$J$5="Oui","Oui","Non")),"-")</f>
        <v>-</v>
      </c>
      <c r="F11" s="131" t="str">
        <f>IF(Tableau3[[#This Row],[Site existant]]="Oui",IF('EDC - Site 10'!$G$23="Certification possible","Oui",IF(AND('EDC - Site 10'!$J$5="Oui",'EDC - Site 10'!$G$35="Certification possible"),"Oui","Non")),"-")</f>
        <v>-</v>
      </c>
    </row>
  </sheetData>
  <sheetProtection algorithmName="SHA-512" hashValue="9SmplepGwnzbyseB4wQfb39UczBLYM0S1a2xtj9dJMcLvbDX3D/Qqk+4VpJpzHflbV6zGTe8l97xV1mwSjPHng==" saltValue="qLIqYR2o9fMXmx+jlgQ/cw==" spinCount="100000" sheet="1" objects="1" scenarios="1" selectLockedCells="1" autoFilter="0"/>
  <conditionalFormatting sqref="I3">
    <cfRule type="containsText" dxfId="148" priority="39" operator="containsText" text="non">
      <formula>NOT(ISERROR(SEARCH("non",I3)))</formula>
    </cfRule>
    <cfRule type="containsText" dxfId="147" priority="40" operator="containsText" text="oui">
      <formula>NOT(ISERROR(SEARCH("oui",I3)))</formula>
    </cfRule>
  </conditionalFormatting>
  <conditionalFormatting sqref="I2">
    <cfRule type="containsText" dxfId="146" priority="31" operator="containsText" text="non">
      <formula>NOT(ISERROR(SEARCH("non",I2)))</formula>
    </cfRule>
    <cfRule type="containsText" dxfId="145" priority="32" operator="containsText" text="OUI">
      <formula>NOT(ISERROR(SEARCH("OUI",I2)))</formula>
    </cfRule>
  </conditionalFormatting>
  <conditionalFormatting sqref="A11 C11:F11">
    <cfRule type="expression" dxfId="144" priority="17">
      <formula>$F$11="-"</formula>
    </cfRule>
  </conditionalFormatting>
  <conditionalFormatting sqref="A10 C10:F10">
    <cfRule type="expression" dxfId="143" priority="16">
      <formula>$F$10="-"</formula>
    </cfRule>
  </conditionalFormatting>
  <conditionalFormatting sqref="A9 C9:F9">
    <cfRule type="expression" dxfId="142" priority="15">
      <formula>$F$9="-"</formula>
    </cfRule>
  </conditionalFormatting>
  <conditionalFormatting sqref="A3:F3">
    <cfRule type="expression" dxfId="141" priority="9">
      <formula>$F$3="-"</formula>
    </cfRule>
  </conditionalFormatting>
  <conditionalFormatting sqref="A8 C8:F8">
    <cfRule type="expression" dxfId="140" priority="14">
      <formula>$F$8="-"</formula>
    </cfRule>
  </conditionalFormatting>
  <conditionalFormatting sqref="A7 C7:F7">
    <cfRule type="expression" dxfId="139" priority="13">
      <formula>$F$7="-"</formula>
    </cfRule>
  </conditionalFormatting>
  <conditionalFormatting sqref="A6 C6:F6">
    <cfRule type="expression" dxfId="138" priority="12">
      <formula>$F$6="-"</formula>
    </cfRule>
  </conditionalFormatting>
  <conditionalFormatting sqref="A5 C5:F5">
    <cfRule type="expression" dxfId="137" priority="11">
      <formula>$F$5="-"</formula>
    </cfRule>
  </conditionalFormatting>
  <conditionalFormatting sqref="A4 C4:F4">
    <cfRule type="expression" dxfId="136" priority="10">
      <formula>$F$4="-"</formula>
    </cfRule>
  </conditionalFormatting>
  <conditionalFormatting sqref="B11">
    <cfRule type="expression" dxfId="135" priority="8">
      <formula>$F$11="-"</formula>
    </cfRule>
  </conditionalFormatting>
  <conditionalFormatting sqref="B10">
    <cfRule type="expression" dxfId="134" priority="7">
      <formula>$F$10="-"</formula>
    </cfRule>
  </conditionalFormatting>
  <conditionalFormatting sqref="B9">
    <cfRule type="expression" dxfId="133" priority="6">
      <formula>$F$9="-"</formula>
    </cfRule>
  </conditionalFormatting>
  <conditionalFormatting sqref="B8">
    <cfRule type="expression" dxfId="132" priority="5">
      <formula>$F$8="-"</formula>
    </cfRule>
  </conditionalFormatting>
  <conditionalFormatting sqref="B7">
    <cfRule type="expression" dxfId="131" priority="4">
      <formula>$F$7="-"</formula>
    </cfRule>
  </conditionalFormatting>
  <conditionalFormatting sqref="B6">
    <cfRule type="expression" dxfId="130" priority="3">
      <formula>$F$6="-"</formula>
    </cfRule>
  </conditionalFormatting>
  <conditionalFormatting sqref="B5">
    <cfRule type="expression" dxfId="129" priority="2">
      <formula>$F$5="-"</formula>
    </cfRule>
  </conditionalFormatting>
  <conditionalFormatting sqref="B4">
    <cfRule type="expression" dxfId="128" priority="1">
      <formula>$F$4="-"</formula>
    </cfRule>
  </conditionalFormatting>
  <pageMargins left="0.7" right="0.7" top="0.75" bottom="0.75" header="0.3" footer="0.3"/>
  <pageSetup paperSize="9" orientation="portrait" r:id="rId1"/>
  <ignoredErrors>
    <ignoredError sqref="B4" calculatedColumn="1"/>
  </ignoredErrors>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5" tint="0.59999389629810485"/>
  </sheetPr>
  <dimension ref="A1:T36"/>
  <sheetViews>
    <sheetView topLeftCell="A5" zoomScale="80" zoomScaleNormal="80" workbookViewId="0">
      <selection activeCell="D15" sqref="D15"/>
    </sheetView>
  </sheetViews>
  <sheetFormatPr baseColWidth="10" defaultRowHeight="15" x14ac:dyDescent="0.25"/>
  <cols>
    <col min="1" max="1" width="6.85546875" customWidth="1"/>
    <col min="2" max="2" width="14.85546875" customWidth="1"/>
    <col min="3" max="3" width="40" customWidth="1"/>
    <col min="4" max="4" width="16.85546875" customWidth="1"/>
    <col min="5" max="5" width="16.7109375" customWidth="1"/>
    <col min="6" max="6" width="18.7109375" customWidth="1"/>
    <col min="7" max="7" width="19.85546875" customWidth="1"/>
    <col min="8" max="8" width="16.140625" customWidth="1"/>
    <col min="9" max="9" width="14.85546875" customWidth="1"/>
    <col min="10" max="10" width="19.5703125" bestFit="1" customWidth="1"/>
    <col min="12" max="12" width="3.5703125" customWidth="1"/>
    <col min="16" max="16" width="20.140625" bestFit="1" customWidth="1"/>
    <col min="19" max="19" width="7.7109375" customWidth="1"/>
  </cols>
  <sheetData>
    <row r="1" spans="1:20" ht="11.1" customHeight="1" thickBot="1" x14ac:dyDescent="0.3">
      <c r="A1" s="86"/>
      <c r="B1" s="86"/>
      <c r="C1" s="86"/>
      <c r="D1" s="86"/>
      <c r="E1" s="86"/>
      <c r="F1" s="86"/>
      <c r="G1" s="86"/>
      <c r="H1" s="86"/>
      <c r="I1" s="86"/>
      <c r="J1" s="20"/>
      <c r="K1" s="113"/>
    </row>
    <row r="2" spans="1:20" ht="23.25" x14ac:dyDescent="0.25">
      <c r="A2" s="58"/>
      <c r="B2" s="166" t="s">
        <v>57</v>
      </c>
      <c r="C2" s="167"/>
      <c r="D2" s="167"/>
      <c r="E2" s="168"/>
      <c r="F2" s="55"/>
      <c r="G2" s="87"/>
      <c r="H2" s="87"/>
      <c r="I2" s="88"/>
      <c r="J2" s="61"/>
      <c r="K2" s="53"/>
    </row>
    <row r="3" spans="1:20" ht="24" customHeight="1" thickBot="1" x14ac:dyDescent="0.3">
      <c r="A3" s="58"/>
      <c r="B3" s="169"/>
      <c r="C3" s="170"/>
      <c r="D3" s="170"/>
      <c r="E3" s="171"/>
      <c r="F3" s="55"/>
      <c r="G3" s="174" t="s">
        <v>18</v>
      </c>
      <c r="H3" s="175"/>
      <c r="I3" s="175"/>
      <c r="J3" s="61"/>
      <c r="K3" s="53"/>
      <c r="N3" s="33"/>
    </row>
    <row r="4" spans="1:20" ht="25.5" customHeight="1" x14ac:dyDescent="0.25">
      <c r="A4" s="58"/>
      <c r="B4" s="58"/>
      <c r="C4" s="58"/>
      <c r="D4" s="89"/>
      <c r="E4" s="89"/>
      <c r="F4" s="55"/>
      <c r="G4" s="174" t="s">
        <v>17</v>
      </c>
      <c r="H4" s="175"/>
      <c r="I4" s="175"/>
      <c r="J4" s="61" t="s">
        <v>16</v>
      </c>
      <c r="K4" s="53"/>
      <c r="O4" s="31"/>
      <c r="P4" s="32"/>
    </row>
    <row r="5" spans="1:20" ht="57.6" customHeight="1" x14ac:dyDescent="0.25">
      <c r="A5" s="58"/>
      <c r="B5" s="58"/>
      <c r="C5" s="58"/>
      <c r="D5" s="89"/>
      <c r="E5" s="89"/>
      <c r="F5" s="55"/>
      <c r="G5" s="172" t="s">
        <v>56</v>
      </c>
      <c r="H5" s="173"/>
      <c r="I5" s="90"/>
      <c r="J5" s="61" t="s">
        <v>58</v>
      </c>
      <c r="K5" s="53"/>
      <c r="M5" s="70" t="s">
        <v>58</v>
      </c>
      <c r="N5" s="70" t="s">
        <v>59</v>
      </c>
      <c r="O5" s="31"/>
      <c r="P5" s="32"/>
    </row>
    <row r="6" spans="1:20" ht="37.5" customHeight="1" thickBot="1" x14ac:dyDescent="0.3">
      <c r="A6" s="58"/>
      <c r="B6" s="58"/>
      <c r="C6" s="58"/>
      <c r="D6" s="89"/>
      <c r="E6" s="89"/>
      <c r="F6" s="55"/>
      <c r="G6" s="173" t="s">
        <v>80</v>
      </c>
      <c r="H6" s="173"/>
      <c r="I6" s="55"/>
      <c r="J6" s="140"/>
      <c r="K6" s="53"/>
      <c r="S6" s="1"/>
    </row>
    <row r="7" spans="1:20" ht="20.45" customHeight="1" x14ac:dyDescent="0.35">
      <c r="A7" s="91"/>
      <c r="B7" s="92" t="s">
        <v>15</v>
      </c>
      <c r="C7" s="93"/>
      <c r="D7" s="94"/>
      <c r="E7" s="94"/>
      <c r="F7" s="94"/>
      <c r="G7" s="94"/>
      <c r="H7" s="94"/>
      <c r="I7" s="94"/>
      <c r="J7" s="94"/>
      <c r="K7" s="53"/>
      <c r="M7" s="156" t="s">
        <v>91</v>
      </c>
      <c r="N7" s="157"/>
      <c r="O7" s="157"/>
      <c r="P7" s="157"/>
      <c r="Q7" s="158"/>
      <c r="R7" s="46"/>
      <c r="S7" s="47"/>
    </row>
    <row r="8" spans="1:20" ht="8.4499999999999993" customHeight="1" x14ac:dyDescent="0.3">
      <c r="A8" s="91"/>
      <c r="B8" s="95"/>
      <c r="C8" s="96"/>
      <c r="D8" s="96"/>
      <c r="E8" s="58"/>
      <c r="F8" s="58"/>
      <c r="G8" s="58"/>
      <c r="H8" s="58"/>
      <c r="I8" s="58"/>
      <c r="J8" s="58"/>
      <c r="K8" s="53"/>
      <c r="M8" s="159"/>
      <c r="N8" s="160"/>
      <c r="O8" s="160"/>
      <c r="P8" s="160"/>
      <c r="Q8" s="161"/>
      <c r="R8" s="47"/>
      <c r="S8" s="47"/>
    </row>
    <row r="9" spans="1:20" ht="30.6" customHeight="1" x14ac:dyDescent="0.25">
      <c r="A9" s="97"/>
      <c r="B9" s="53"/>
      <c r="C9" s="54" t="s">
        <v>0</v>
      </c>
      <c r="D9" s="60">
        <v>1</v>
      </c>
      <c r="E9" s="58"/>
      <c r="F9" s="53"/>
      <c r="G9" s="13" t="s">
        <v>19</v>
      </c>
      <c r="H9" s="60">
        <v>0</v>
      </c>
      <c r="I9" s="58"/>
      <c r="J9" s="58"/>
      <c r="K9" s="53"/>
      <c r="M9" s="159"/>
      <c r="N9" s="160"/>
      <c r="O9" s="160"/>
      <c r="P9" s="160"/>
      <c r="Q9" s="161"/>
      <c r="R9" s="47"/>
      <c r="S9" s="47"/>
      <c r="T9" s="1"/>
    </row>
    <row r="10" spans="1:20" ht="10.5" customHeight="1" x14ac:dyDescent="0.25">
      <c r="A10" s="97"/>
      <c r="B10" s="55"/>
      <c r="C10" s="56"/>
      <c r="D10" s="101"/>
      <c r="E10" s="58"/>
      <c r="F10" s="55"/>
      <c r="G10" s="100"/>
      <c r="H10" s="101"/>
      <c r="I10" s="58"/>
      <c r="J10" s="58"/>
      <c r="K10" s="53"/>
      <c r="M10" s="159"/>
      <c r="N10" s="160"/>
      <c r="O10" s="160"/>
      <c r="P10" s="160"/>
      <c r="Q10" s="161"/>
      <c r="R10" s="47"/>
      <c r="S10" s="47"/>
      <c r="T10" s="1"/>
    </row>
    <row r="11" spans="1:20" ht="30.6" customHeight="1" x14ac:dyDescent="0.25">
      <c r="A11" s="97"/>
      <c r="B11" s="165" t="s">
        <v>25</v>
      </c>
      <c r="C11" s="57" t="s">
        <v>23</v>
      </c>
      <c r="D11" s="115">
        <v>0</v>
      </c>
      <c r="E11" s="98"/>
      <c r="F11" s="55"/>
      <c r="G11" s="102"/>
      <c r="H11" s="101"/>
      <c r="I11" s="58"/>
      <c r="J11" s="58"/>
      <c r="K11" s="53"/>
      <c r="M11" s="159"/>
      <c r="N11" s="160"/>
      <c r="O11" s="160"/>
      <c r="P11" s="160"/>
      <c r="Q11" s="161"/>
      <c r="R11" s="47"/>
      <c r="S11" s="47"/>
      <c r="T11" s="1"/>
    </row>
    <row r="12" spans="1:20" ht="41.1" customHeight="1" thickBot="1" x14ac:dyDescent="0.3">
      <c r="A12" s="97"/>
      <c r="B12" s="165"/>
      <c r="C12" s="56" t="s">
        <v>22</v>
      </c>
      <c r="D12" s="115">
        <v>1E-4</v>
      </c>
      <c r="E12" s="58"/>
      <c r="F12" s="99"/>
      <c r="G12" s="100"/>
      <c r="H12" s="101"/>
      <c r="I12" s="58"/>
      <c r="J12" s="58"/>
      <c r="K12" s="53"/>
      <c r="M12" s="162"/>
      <c r="N12" s="163"/>
      <c r="O12" s="163"/>
      <c r="P12" s="163"/>
      <c r="Q12" s="164"/>
      <c r="R12" s="47"/>
      <c r="S12" s="44"/>
    </row>
    <row r="13" spans="1:20" ht="18.600000000000001" customHeight="1" x14ac:dyDescent="0.25">
      <c r="A13" s="97"/>
      <c r="B13" s="69" t="s">
        <v>55</v>
      </c>
      <c r="C13" s="58"/>
      <c r="D13" s="58"/>
      <c r="E13" s="58"/>
      <c r="F13" s="58"/>
      <c r="G13" s="58"/>
      <c r="H13" s="58"/>
      <c r="I13" s="58"/>
      <c r="J13" s="58"/>
      <c r="K13" s="53"/>
      <c r="M13" s="47"/>
      <c r="N13" s="47"/>
      <c r="O13" s="47"/>
      <c r="P13" s="47"/>
      <c r="Q13" s="47"/>
      <c r="R13" s="47"/>
      <c r="S13" s="44"/>
    </row>
    <row r="14" spans="1:20" ht="14.45" customHeight="1" x14ac:dyDescent="0.25">
      <c r="A14" s="97"/>
      <c r="B14" s="165" t="s">
        <v>24</v>
      </c>
      <c r="C14" s="58"/>
      <c r="D14" s="9" t="s">
        <v>14</v>
      </c>
      <c r="E14" s="9" t="s">
        <v>13</v>
      </c>
      <c r="F14" s="9" t="s">
        <v>12</v>
      </c>
      <c r="G14" s="9" t="s">
        <v>11</v>
      </c>
      <c r="H14" s="9" t="s">
        <v>10</v>
      </c>
      <c r="I14" s="9" t="s">
        <v>27</v>
      </c>
      <c r="J14" s="9" t="s">
        <v>28</v>
      </c>
      <c r="K14" s="53"/>
      <c r="M14" s="47"/>
      <c r="N14" s="47"/>
      <c r="O14" s="47"/>
      <c r="P14" s="47"/>
      <c r="Q14" s="47"/>
      <c r="R14" s="47"/>
      <c r="S14" s="44"/>
      <c r="T14" s="1"/>
    </row>
    <row r="15" spans="1:20" x14ac:dyDescent="0.25">
      <c r="A15" s="97"/>
      <c r="B15" s="165"/>
      <c r="C15" s="58" t="s">
        <v>26</v>
      </c>
      <c r="D15" s="62" t="s">
        <v>44</v>
      </c>
      <c r="E15" s="62" t="s">
        <v>44</v>
      </c>
      <c r="F15" s="62" t="s">
        <v>38</v>
      </c>
      <c r="G15" s="62" t="s">
        <v>36</v>
      </c>
      <c r="H15" s="62" t="s">
        <v>39</v>
      </c>
      <c r="I15" s="62" t="s">
        <v>44</v>
      </c>
      <c r="J15" s="62" t="s">
        <v>44</v>
      </c>
      <c r="K15" s="53"/>
      <c r="L15" s="23"/>
      <c r="M15" s="44"/>
      <c r="N15" s="44"/>
      <c r="O15" s="44"/>
      <c r="P15" s="44"/>
      <c r="Q15" s="44"/>
      <c r="R15" s="44"/>
      <c r="S15" s="44"/>
      <c r="T15" s="1"/>
    </row>
    <row r="16" spans="1:20" x14ac:dyDescent="0.25">
      <c r="A16" s="97"/>
      <c r="B16" s="165"/>
      <c r="C16" s="55" t="s">
        <v>9</v>
      </c>
      <c r="D16" s="63">
        <v>0</v>
      </c>
      <c r="E16" s="63">
        <v>0</v>
      </c>
      <c r="F16" s="63">
        <v>0</v>
      </c>
      <c r="G16" s="63">
        <v>0</v>
      </c>
      <c r="H16" s="63">
        <v>0</v>
      </c>
      <c r="I16" s="63">
        <v>0</v>
      </c>
      <c r="J16" s="63">
        <v>0</v>
      </c>
      <c r="K16" s="53"/>
      <c r="M16" s="44"/>
      <c r="N16" s="44"/>
      <c r="O16" s="44"/>
      <c r="P16" s="44"/>
      <c r="Q16" s="44"/>
      <c r="R16" s="44"/>
      <c r="S16" s="44"/>
    </row>
    <row r="17" spans="1:19" x14ac:dyDescent="0.25">
      <c r="A17" s="97"/>
      <c r="B17" s="165"/>
      <c r="C17" s="55" t="s">
        <v>8</v>
      </c>
      <c r="D17" s="77">
        <f>VLOOKUP(D15,'Facteurs d''émissions'!$B2:$C18,2,FALSE)</f>
        <v>150</v>
      </c>
      <c r="E17" s="77">
        <f>VLOOKUP(E15,'Facteurs d''émissions'!$B2:$C18,2,FALSE)</f>
        <v>150</v>
      </c>
      <c r="F17" s="77">
        <f>VLOOKUP(F15,'Facteurs d''émissions'!$B2:$C18,2,FALSE)</f>
        <v>266</v>
      </c>
      <c r="G17" s="77">
        <f>VLOOKUP(G15,'Facteurs d''émissions'!$B2:$C18,2,FALSE)</f>
        <v>268</v>
      </c>
      <c r="H17" s="77">
        <f>VLOOKUP(H15,'Facteurs d''émissions'!$B2:$C18,2,FALSE)</f>
        <v>282</v>
      </c>
      <c r="I17" s="77">
        <f>VLOOKUP(I15,'Facteurs d''émissions'!$B2:$C18,2,FALSE)</f>
        <v>150</v>
      </c>
      <c r="J17" s="77">
        <f>VLOOKUP(J15,'Facteurs d''émissions'!$B2:$C18,2,FALSE)</f>
        <v>150</v>
      </c>
      <c r="K17" s="53"/>
      <c r="M17" s="44"/>
      <c r="N17" s="44"/>
      <c r="O17" s="44"/>
      <c r="P17" s="44"/>
      <c r="Q17" s="44"/>
      <c r="R17" s="44"/>
      <c r="S17" s="44"/>
    </row>
    <row r="18" spans="1:19" x14ac:dyDescent="0.25">
      <c r="A18" s="97"/>
      <c r="B18" s="73"/>
      <c r="C18" s="55"/>
      <c r="D18" s="103"/>
      <c r="E18" s="55"/>
      <c r="F18" s="55"/>
      <c r="G18" s="55"/>
      <c r="H18" s="55"/>
      <c r="I18" s="55"/>
      <c r="J18" s="55"/>
      <c r="K18" s="53"/>
      <c r="M18" s="44"/>
      <c r="N18" s="44"/>
      <c r="O18" s="44"/>
      <c r="P18" s="44"/>
      <c r="Q18" s="44"/>
      <c r="R18" s="44"/>
      <c r="S18" s="44"/>
    </row>
    <row r="19" spans="1:19" ht="14.45" customHeight="1" x14ac:dyDescent="0.25">
      <c r="A19" s="97"/>
      <c r="B19" s="73"/>
      <c r="C19" s="55"/>
      <c r="D19" s="165" t="s">
        <v>88</v>
      </c>
      <c r="E19" s="104" t="s">
        <v>90</v>
      </c>
      <c r="G19" s="74">
        <v>0</v>
      </c>
      <c r="H19" s="55"/>
      <c r="I19" s="55"/>
      <c r="J19" s="55"/>
      <c r="K19" s="53"/>
      <c r="M19" s="44"/>
      <c r="N19" s="44"/>
      <c r="O19" s="44"/>
      <c r="P19" s="44"/>
      <c r="Q19" s="44"/>
      <c r="R19" s="44"/>
      <c r="S19" s="44"/>
    </row>
    <row r="20" spans="1:19" x14ac:dyDescent="0.25">
      <c r="A20" s="97"/>
      <c r="B20" s="55"/>
      <c r="C20" s="55"/>
      <c r="D20" s="165"/>
      <c r="E20" s="104" t="s">
        <v>89</v>
      </c>
      <c r="G20" s="74">
        <v>0</v>
      </c>
      <c r="H20" s="55"/>
      <c r="I20" s="55"/>
      <c r="J20" s="55"/>
      <c r="K20" s="53"/>
      <c r="M20" s="44"/>
      <c r="N20" s="44"/>
      <c r="O20" s="44"/>
      <c r="P20" s="44"/>
      <c r="Q20" s="44"/>
      <c r="R20" s="44"/>
      <c r="S20" s="44"/>
    </row>
    <row r="21" spans="1:19" ht="9" customHeight="1" x14ac:dyDescent="0.25">
      <c r="A21" s="97"/>
      <c r="B21" s="55"/>
      <c r="C21" s="55"/>
      <c r="D21" s="55"/>
      <c r="E21" s="55"/>
      <c r="F21" s="55"/>
      <c r="G21" s="55"/>
      <c r="H21" s="55"/>
      <c r="I21" s="55"/>
      <c r="J21" s="55"/>
      <c r="K21" s="53"/>
      <c r="M21" s="44"/>
      <c r="N21" s="44"/>
      <c r="O21" s="44"/>
      <c r="P21" s="44"/>
      <c r="Q21" s="44"/>
      <c r="R21" s="44"/>
      <c r="S21" s="44"/>
    </row>
    <row r="22" spans="1:19" ht="7.5" customHeight="1" thickBot="1" x14ac:dyDescent="0.3">
      <c r="A22" s="97"/>
      <c r="B22" s="55"/>
      <c r="C22" s="58"/>
      <c r="D22" s="58"/>
      <c r="E22" s="58"/>
      <c r="F22" s="58"/>
      <c r="G22" s="58"/>
      <c r="H22" s="58"/>
      <c r="I22" s="58"/>
      <c r="J22" s="58"/>
      <c r="K22" s="53"/>
      <c r="M22" s="44"/>
      <c r="N22" s="44"/>
      <c r="O22" s="44"/>
      <c r="P22" s="44"/>
      <c r="Q22" s="44"/>
      <c r="R22" s="44"/>
      <c r="S22" s="44"/>
    </row>
    <row r="23" spans="1:19" ht="32.25" thickBot="1" x14ac:dyDescent="0.3">
      <c r="A23" s="97"/>
      <c r="B23" s="55"/>
      <c r="C23" s="59" t="s">
        <v>20</v>
      </c>
      <c r="D23" s="78">
        <f>IF(G19=0,(((1-H9)*((D16*D17)+(E16*E17)+(F16*F17)+(G16*G17)+(H16*H17)))/D9),(((1-H9)*((D16*D17)+(E16*E17)+(F16*F17)+(G16*G17)+(H16*H17)))/D9)*G19/(G19+G20))</f>
        <v>0</v>
      </c>
      <c r="E23" s="79">
        <f>IF(G19=0,(1-H9)*(D11/D12)*0.0036/D9,((1-H9)*(D11/D12)*0.0036/D9)*G19/(G19+G20))</f>
        <v>0</v>
      </c>
      <c r="F23" s="80">
        <f>IF(E23 &gt; 0,E23,D23)</f>
        <v>0</v>
      </c>
      <c r="G23" s="81" t="str">
        <f>IF(F23&lt;=550,"Certification possible","")</f>
        <v>Certification possible</v>
      </c>
      <c r="H23" s="81" t="str">
        <f>IF(F23&gt;550,"Certification impossible"," ")</f>
        <v xml:space="preserve"> </v>
      </c>
      <c r="I23" s="82"/>
      <c r="J23" s="6"/>
      <c r="K23" s="53"/>
    </row>
    <row r="24" spans="1:19" x14ac:dyDescent="0.25">
      <c r="A24" s="97"/>
      <c r="B24" s="55"/>
      <c r="C24" s="58"/>
      <c r="D24" s="105"/>
      <c r="E24" s="58"/>
      <c r="F24" s="58"/>
      <c r="G24" s="58"/>
      <c r="H24" s="58"/>
      <c r="I24" s="58"/>
      <c r="J24" s="58"/>
      <c r="K24" s="53"/>
    </row>
    <row r="25" spans="1:19" ht="21" customHeight="1" x14ac:dyDescent="0.35">
      <c r="A25" s="97"/>
      <c r="B25" s="106" t="s">
        <v>7</v>
      </c>
      <c r="C25" s="107"/>
      <c r="D25" s="155"/>
      <c r="E25" s="155"/>
      <c r="F25" s="155"/>
      <c r="G25" s="155"/>
      <c r="H25" s="155"/>
      <c r="I25" s="155"/>
      <c r="J25" s="155"/>
      <c r="K25" s="53"/>
    </row>
    <row r="26" spans="1:19" ht="21" customHeight="1" x14ac:dyDescent="0.3">
      <c r="A26" s="97"/>
      <c r="B26" s="106"/>
      <c r="C26" s="108" t="s">
        <v>53</v>
      </c>
      <c r="D26" s="109"/>
      <c r="E26" s="109"/>
      <c r="F26" s="109"/>
      <c r="G26" s="109"/>
      <c r="H26" s="109"/>
      <c r="I26" s="109"/>
      <c r="J26" s="109"/>
      <c r="K26" s="53"/>
    </row>
    <row r="27" spans="1:19" ht="9.9499999999999993" customHeight="1" x14ac:dyDescent="0.25">
      <c r="A27" s="97"/>
      <c r="B27" s="55"/>
      <c r="C27" s="58"/>
      <c r="D27" s="58"/>
      <c r="E27" s="58"/>
      <c r="F27" s="58"/>
      <c r="G27" s="58"/>
      <c r="H27" s="58"/>
      <c r="I27" s="58"/>
      <c r="J27" s="58"/>
      <c r="K27" s="53"/>
      <c r="P27" s="33"/>
    </row>
    <row r="28" spans="1:19" x14ac:dyDescent="0.25">
      <c r="A28" s="97"/>
      <c r="B28" s="55"/>
      <c r="C28" s="110" t="s">
        <v>6</v>
      </c>
      <c r="D28" s="85">
        <v>1</v>
      </c>
      <c r="E28" s="58"/>
      <c r="F28" s="58"/>
      <c r="G28" s="58"/>
      <c r="H28" s="58"/>
      <c r="I28" s="58"/>
      <c r="J28" s="58"/>
      <c r="K28" s="53"/>
    </row>
    <row r="29" spans="1:19" ht="9.9499999999999993" customHeight="1" x14ac:dyDescent="0.25">
      <c r="A29" s="97"/>
      <c r="B29" s="55"/>
      <c r="C29" s="58"/>
      <c r="D29" s="58"/>
      <c r="E29" s="58"/>
      <c r="F29" s="58"/>
      <c r="G29" s="58"/>
      <c r="H29" s="58"/>
      <c r="I29" s="58"/>
      <c r="J29" s="58"/>
      <c r="K29" s="53"/>
    </row>
    <row r="30" spans="1:19" x14ac:dyDescent="0.25">
      <c r="A30" s="97"/>
      <c r="B30" s="55"/>
      <c r="C30" s="58"/>
      <c r="D30" s="76" t="s">
        <v>5</v>
      </c>
      <c r="E30" s="76" t="s">
        <v>4</v>
      </c>
      <c r="F30" s="76" t="s">
        <v>3</v>
      </c>
      <c r="G30" s="58"/>
      <c r="H30" s="58"/>
      <c r="I30" s="58"/>
      <c r="J30" s="58"/>
      <c r="K30" s="53"/>
    </row>
    <row r="31" spans="1:19" x14ac:dyDescent="0.25">
      <c r="A31" s="97"/>
      <c r="B31" s="55"/>
      <c r="C31" s="58" t="s">
        <v>2</v>
      </c>
      <c r="D31" s="62">
        <v>5</v>
      </c>
      <c r="E31" s="62">
        <v>5</v>
      </c>
      <c r="F31" s="62">
        <v>5</v>
      </c>
      <c r="G31" s="58"/>
      <c r="H31" s="58"/>
      <c r="I31" s="58"/>
      <c r="J31" s="58"/>
      <c r="K31" s="53"/>
    </row>
    <row r="32" spans="1:19" x14ac:dyDescent="0.25">
      <c r="A32" s="97"/>
      <c r="B32" s="55"/>
      <c r="C32" s="58" t="s">
        <v>1</v>
      </c>
      <c r="D32" s="62">
        <v>10</v>
      </c>
      <c r="E32" s="62">
        <v>0</v>
      </c>
      <c r="F32" s="62">
        <v>0</v>
      </c>
      <c r="G32" s="58"/>
      <c r="H32" s="58"/>
      <c r="I32" s="58"/>
      <c r="J32" s="58"/>
      <c r="K32" s="53"/>
    </row>
    <row r="33" spans="1:16" ht="15.75" thickBot="1" x14ac:dyDescent="0.3">
      <c r="A33" s="97"/>
      <c r="B33" s="55"/>
      <c r="C33" s="58"/>
      <c r="D33" s="58"/>
      <c r="E33" s="58"/>
      <c r="F33" s="58"/>
      <c r="G33" s="58"/>
      <c r="H33" s="58"/>
      <c r="I33" s="58"/>
      <c r="J33" s="58"/>
      <c r="K33" s="5"/>
      <c r="P33" s="33"/>
    </row>
    <row r="34" spans="1:16" ht="10.5" hidden="1" customHeight="1" thickBot="1" x14ac:dyDescent="0.3">
      <c r="A34" s="97"/>
      <c r="B34" s="55"/>
      <c r="C34" s="6"/>
      <c r="D34" s="6"/>
      <c r="E34" s="6"/>
      <c r="F34" s="6"/>
      <c r="G34" s="6"/>
      <c r="H34" s="6"/>
      <c r="I34" s="6"/>
      <c r="J34" s="6"/>
      <c r="K34" s="5"/>
    </row>
    <row r="35" spans="1:16" ht="32.25" thickBot="1" x14ac:dyDescent="0.3">
      <c r="A35" s="97"/>
      <c r="B35" s="55"/>
      <c r="C35" s="114" t="s">
        <v>21</v>
      </c>
      <c r="D35" s="83">
        <f>IF(E32=0,1/D28*((D23*D31)/D32),IF(F32=0,1/D28*(((D23*D31)/D32)+((D23*E31)/E32)),1/D28*(((D23*D31)/D32)+((D23*E31)/E32)+((D23*F31)/F32))))</f>
        <v>0</v>
      </c>
      <c r="E35" s="79">
        <f>IF(E32=0,1/D28*((E23*D31)/D32),IF(F32=0,1/D28*(((E23*D31)/D32)+((E23*E31)/E32)),1/D28*(((E23*D31)/D32)+((E23*E31)/E32)+((E23*F31)/F32))))</f>
        <v>0</v>
      </c>
      <c r="F35" s="84">
        <f>IF(E35 &gt; 0,E35,D35)</f>
        <v>0</v>
      </c>
      <c r="G35" s="81" t="str">
        <f>IF(F35 &lt;= 350,"Certification possible"," ")</f>
        <v>Certification possible</v>
      </c>
      <c r="H35" s="81" t="str">
        <f>IF(F35 &gt; 350,"Certification impossible"," ")</f>
        <v xml:space="preserve"> </v>
      </c>
      <c r="I35" s="58"/>
      <c r="J35" s="58"/>
      <c r="K35" s="53"/>
      <c r="M35" s="45"/>
    </row>
    <row r="36" spans="1:16" x14ac:dyDescent="0.25">
      <c r="A36" s="111"/>
      <c r="B36" s="96"/>
      <c r="C36" s="96"/>
      <c r="D36" s="96"/>
      <c r="E36" s="96"/>
      <c r="F36" s="96"/>
      <c r="G36" s="96"/>
      <c r="H36" s="96"/>
      <c r="I36" s="96"/>
      <c r="J36" s="96"/>
      <c r="K36" s="112"/>
    </row>
  </sheetData>
  <sheetProtection algorithmName="SHA-512" hashValue="DPH/LGivOCl/lDcAgBBlZYga4do/Hc/0ljkta8ZMc/ChOZmuL+uAuJxPCZ37QG5oPMa1koAHnwRcYjwaaIWdxg==" saltValue="0koeBDMDFf/2mE4P4Ob1qQ==" spinCount="100000" sheet="1" objects="1" scenarios="1" selectLockedCells="1"/>
  <dataConsolidate/>
  <mergeCells count="10">
    <mergeCell ref="D25:J25"/>
    <mergeCell ref="M7:Q12"/>
    <mergeCell ref="B11:B12"/>
    <mergeCell ref="B14:B17"/>
    <mergeCell ref="B2:E3"/>
    <mergeCell ref="G5:H5"/>
    <mergeCell ref="G3:I3"/>
    <mergeCell ref="G4:I4"/>
    <mergeCell ref="G6:H6"/>
    <mergeCell ref="D19:D20"/>
  </mergeCells>
  <conditionalFormatting sqref="H23">
    <cfRule type="cellIs" dxfId="119" priority="16" operator="equal">
      <formula>" "</formula>
    </cfRule>
    <cfRule type="cellIs" dxfId="118" priority="17" operator="greaterThan">
      <formula>0</formula>
    </cfRule>
  </conditionalFormatting>
  <conditionalFormatting sqref="H35">
    <cfRule type="cellIs" dxfId="117" priority="14" operator="equal">
      <formula>" "</formula>
    </cfRule>
    <cfRule type="cellIs" dxfId="116" priority="15" operator="greaterThan">
      <formula>0</formula>
    </cfRule>
  </conditionalFormatting>
  <conditionalFormatting sqref="G35">
    <cfRule type="cellIs" dxfId="115" priority="12" operator="equal">
      <formula>" "</formula>
    </cfRule>
    <cfRule type="cellIs" dxfId="114" priority="13" operator="greaterThan">
      <formula>0</formula>
    </cfRule>
  </conditionalFormatting>
  <conditionalFormatting sqref="D23">
    <cfRule type="cellIs" dxfId="113" priority="7" operator="equal">
      <formula>0</formula>
    </cfRule>
  </conditionalFormatting>
  <conditionalFormatting sqref="E23">
    <cfRule type="cellIs" dxfId="112" priority="5" operator="equal">
      <formula>0</formula>
    </cfRule>
  </conditionalFormatting>
  <conditionalFormatting sqref="G23">
    <cfRule type="containsBlanks" dxfId="111" priority="18">
      <formula>LEN(TRIM(G23))=0</formula>
    </cfRule>
    <cfRule type="notContainsBlanks" dxfId="110" priority="18">
      <formula>LEN(TRIM(G23))&gt;0</formula>
    </cfRule>
  </conditionalFormatting>
  <conditionalFormatting sqref="E35">
    <cfRule type="cellIs" dxfId="109" priority="2" operator="equal">
      <formula>0</formula>
    </cfRule>
  </conditionalFormatting>
  <conditionalFormatting sqref="D35">
    <cfRule type="cellIs" dxfId="108" priority="1" operator="equal">
      <formula>0</formula>
    </cfRule>
  </conditionalFormatting>
  <dataValidations count="1">
    <dataValidation type="list" allowBlank="1" showInputMessage="1" showErrorMessage="1" sqref="J5" xr:uid="{00000000-0002-0000-0500-000000000000}">
      <formula1>$M$5:$N$5</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EE70C400-FACC-46D0-AF44-4F3447E180D6}">
          <x14:formula1>
            <xm:f>'Facteurs d''émissions'!$B$2:$B$18</xm:f>
          </x14:formula1>
          <xm:sqref>D15:J15</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5" tint="0.59999389629810485"/>
  </sheetPr>
  <dimension ref="A1:T36"/>
  <sheetViews>
    <sheetView zoomScale="50" zoomScaleNormal="80" workbookViewId="0">
      <selection activeCell="B2" sqref="B2:E3"/>
    </sheetView>
  </sheetViews>
  <sheetFormatPr baseColWidth="10" defaultRowHeight="15" x14ac:dyDescent="0.25"/>
  <cols>
    <col min="1" max="1" width="6.85546875" customWidth="1"/>
    <col min="2" max="2" width="14.85546875" customWidth="1"/>
    <col min="3" max="3" width="40" customWidth="1"/>
    <col min="4" max="4" width="16.85546875" customWidth="1"/>
    <col min="5" max="5" width="16.7109375" customWidth="1"/>
    <col min="6" max="6" width="18.7109375" customWidth="1"/>
    <col min="7" max="7" width="19.85546875" customWidth="1"/>
    <col min="8" max="8" width="16.140625" customWidth="1"/>
    <col min="9" max="9" width="14.85546875" customWidth="1"/>
    <col min="10" max="10" width="19.5703125" bestFit="1" customWidth="1"/>
    <col min="12" max="12" width="3.5703125" customWidth="1"/>
    <col min="16" max="16" width="20.140625" bestFit="1" customWidth="1"/>
    <col min="19" max="19" width="7.7109375" customWidth="1"/>
  </cols>
  <sheetData>
    <row r="1" spans="1:20" ht="11.1" customHeight="1" thickBot="1" x14ac:dyDescent="0.3">
      <c r="A1" s="20"/>
      <c r="B1" s="20"/>
      <c r="C1" s="20"/>
      <c r="D1" s="20"/>
      <c r="E1" s="20"/>
      <c r="F1" s="20"/>
      <c r="G1" s="20"/>
      <c r="H1" s="20"/>
      <c r="I1" s="20"/>
      <c r="J1" s="20"/>
      <c r="K1" s="19"/>
    </row>
    <row r="2" spans="1:20" ht="23.25" x14ac:dyDescent="0.25">
      <c r="A2" s="6"/>
      <c r="B2" s="177" t="s">
        <v>60</v>
      </c>
      <c r="C2" s="178"/>
      <c r="D2" s="178"/>
      <c r="E2" s="179"/>
      <c r="F2" s="7"/>
      <c r="G2" s="51"/>
      <c r="H2" s="51"/>
      <c r="I2" s="18"/>
      <c r="J2" s="61"/>
      <c r="K2" s="5"/>
    </row>
    <row r="3" spans="1:20" ht="24" customHeight="1" thickBot="1" x14ac:dyDescent="0.3">
      <c r="A3" s="6"/>
      <c r="B3" s="180"/>
      <c r="C3" s="181"/>
      <c r="D3" s="181"/>
      <c r="E3" s="182"/>
      <c r="F3" s="7"/>
      <c r="G3" s="183" t="s">
        <v>18</v>
      </c>
      <c r="H3" s="184"/>
      <c r="I3" s="184"/>
      <c r="J3" s="61" t="s">
        <v>16</v>
      </c>
      <c r="K3" s="5"/>
      <c r="N3" s="33"/>
    </row>
    <row r="4" spans="1:20" ht="25.5" customHeight="1" x14ac:dyDescent="0.25">
      <c r="A4" s="6"/>
      <c r="B4" s="6"/>
      <c r="C4" s="6"/>
      <c r="D4" s="17"/>
      <c r="E4" s="17"/>
      <c r="F4" s="7"/>
      <c r="G4" s="183" t="s">
        <v>17</v>
      </c>
      <c r="H4" s="184"/>
      <c r="I4" s="184"/>
      <c r="J4" s="61" t="s">
        <v>16</v>
      </c>
      <c r="K4" s="5"/>
      <c r="O4" s="31"/>
      <c r="P4" s="32"/>
    </row>
    <row r="5" spans="1:20" ht="57.6" customHeight="1" x14ac:dyDescent="0.25">
      <c r="A5" s="6"/>
      <c r="B5" s="6"/>
      <c r="C5" s="6"/>
      <c r="D5" s="17"/>
      <c r="E5" s="17"/>
      <c r="F5" s="7"/>
      <c r="G5" s="185" t="s">
        <v>56</v>
      </c>
      <c r="H5" s="186"/>
      <c r="I5" s="52"/>
      <c r="J5" s="61" t="s">
        <v>58</v>
      </c>
      <c r="K5" s="5"/>
      <c r="M5" s="70" t="s">
        <v>58</v>
      </c>
      <c r="N5" s="70" t="s">
        <v>59</v>
      </c>
      <c r="O5" s="31"/>
      <c r="P5" s="32"/>
    </row>
    <row r="6" spans="1:20" ht="37.5" customHeight="1" thickBot="1" x14ac:dyDescent="0.3">
      <c r="A6" s="6"/>
      <c r="B6" s="6"/>
      <c r="C6" s="6"/>
      <c r="D6" s="17"/>
      <c r="E6" s="17"/>
      <c r="F6" s="7"/>
      <c r="G6" s="186" t="s">
        <v>80</v>
      </c>
      <c r="H6" s="186"/>
      <c r="I6" s="7"/>
      <c r="J6" s="140"/>
      <c r="K6" s="5"/>
      <c r="S6" s="1"/>
    </row>
    <row r="7" spans="1:20" ht="20.45" customHeight="1" x14ac:dyDescent="0.35">
      <c r="A7" s="15"/>
      <c r="B7" s="12" t="s">
        <v>15</v>
      </c>
      <c r="C7" s="37"/>
      <c r="D7" s="16"/>
      <c r="E7" s="16"/>
      <c r="F7" s="16"/>
      <c r="G7" s="16"/>
      <c r="H7" s="16"/>
      <c r="I7" s="16"/>
      <c r="J7" s="16"/>
      <c r="K7" s="5"/>
      <c r="M7" s="156" t="s">
        <v>91</v>
      </c>
      <c r="N7" s="157"/>
      <c r="O7" s="157"/>
      <c r="P7" s="157"/>
      <c r="Q7" s="158"/>
      <c r="R7" s="46"/>
      <c r="S7" s="47"/>
    </row>
    <row r="8" spans="1:20" ht="8.4499999999999993" customHeight="1" x14ac:dyDescent="0.3">
      <c r="A8" s="15"/>
      <c r="B8" s="14"/>
      <c r="C8" s="3"/>
      <c r="D8" s="3"/>
      <c r="E8" s="6"/>
      <c r="F8" s="6"/>
      <c r="G8" s="6"/>
      <c r="H8" s="6"/>
      <c r="I8" s="6"/>
      <c r="J8" s="6"/>
      <c r="K8" s="5"/>
      <c r="M8" s="159"/>
      <c r="N8" s="160"/>
      <c r="O8" s="160"/>
      <c r="P8" s="160"/>
      <c r="Q8" s="161"/>
      <c r="R8" s="47"/>
      <c r="S8" s="47"/>
    </row>
    <row r="9" spans="1:20" ht="30.6" customHeight="1" x14ac:dyDescent="0.25">
      <c r="A9" s="8"/>
      <c r="B9" s="53"/>
      <c r="C9" s="54" t="s">
        <v>0</v>
      </c>
      <c r="D9" s="60">
        <v>0.55000000000000004</v>
      </c>
      <c r="E9" s="6"/>
      <c r="F9" s="5"/>
      <c r="G9" s="13" t="s">
        <v>19</v>
      </c>
      <c r="H9" s="60">
        <v>0</v>
      </c>
      <c r="I9" s="6"/>
      <c r="J9" s="6"/>
      <c r="K9" s="5"/>
      <c r="M9" s="159"/>
      <c r="N9" s="160"/>
      <c r="O9" s="160"/>
      <c r="P9" s="160"/>
      <c r="Q9" s="161"/>
      <c r="R9" s="47"/>
      <c r="S9" s="47"/>
      <c r="T9" s="1"/>
    </row>
    <row r="10" spans="1:20" ht="10.5" customHeight="1" x14ac:dyDescent="0.25">
      <c r="A10" s="8"/>
      <c r="B10" s="55"/>
      <c r="C10" s="56"/>
      <c r="D10" s="29"/>
      <c r="E10" s="6"/>
      <c r="F10" s="7"/>
      <c r="G10" s="28"/>
      <c r="H10" s="29"/>
      <c r="I10" s="6"/>
      <c r="J10" s="6"/>
      <c r="K10" s="5"/>
      <c r="M10" s="159"/>
      <c r="N10" s="160"/>
      <c r="O10" s="160"/>
      <c r="P10" s="160"/>
      <c r="Q10" s="161"/>
      <c r="R10" s="47"/>
      <c r="S10" s="47"/>
      <c r="T10" s="1"/>
    </row>
    <row r="11" spans="1:20" ht="30.6" customHeight="1" x14ac:dyDescent="0.25">
      <c r="A11" s="8"/>
      <c r="B11" s="165" t="s">
        <v>25</v>
      </c>
      <c r="C11" s="57" t="s">
        <v>23</v>
      </c>
      <c r="D11" s="116">
        <v>0</v>
      </c>
      <c r="E11" s="30"/>
      <c r="F11" s="7"/>
      <c r="G11" s="36"/>
      <c r="H11" s="29"/>
      <c r="I11" s="6"/>
      <c r="J11" s="6"/>
      <c r="K11" s="5"/>
      <c r="M11" s="159"/>
      <c r="N11" s="160"/>
      <c r="O11" s="160"/>
      <c r="P11" s="160"/>
      <c r="Q11" s="161"/>
      <c r="R11" s="47"/>
      <c r="S11" s="47"/>
      <c r="T11" s="1"/>
    </row>
    <row r="12" spans="1:20" ht="41.1" customHeight="1" thickBot="1" x14ac:dyDescent="0.3">
      <c r="A12" s="8"/>
      <c r="B12" s="165"/>
      <c r="C12" s="56" t="s">
        <v>22</v>
      </c>
      <c r="D12" s="115">
        <v>1E-4</v>
      </c>
      <c r="E12" s="6"/>
      <c r="F12" s="34"/>
      <c r="G12" s="28"/>
      <c r="H12" s="29"/>
      <c r="I12" s="6"/>
      <c r="J12" s="6"/>
      <c r="K12" s="5"/>
      <c r="M12" s="162"/>
      <c r="N12" s="163"/>
      <c r="O12" s="163"/>
      <c r="P12" s="163"/>
      <c r="Q12" s="164"/>
      <c r="R12" s="47"/>
      <c r="S12" s="44"/>
    </row>
    <row r="13" spans="1:20" ht="18.600000000000001" customHeight="1" x14ac:dyDescent="0.25">
      <c r="A13" s="8"/>
      <c r="B13" s="69" t="s">
        <v>55</v>
      </c>
      <c r="C13" s="58"/>
      <c r="D13" s="6"/>
      <c r="E13" s="6"/>
      <c r="F13" s="6"/>
      <c r="G13" s="6"/>
      <c r="H13" s="6"/>
      <c r="I13" s="6"/>
      <c r="J13" s="6"/>
      <c r="K13" s="5"/>
      <c r="M13" s="47"/>
      <c r="N13" s="47"/>
      <c r="O13" s="47"/>
      <c r="P13" s="47"/>
      <c r="Q13" s="47"/>
      <c r="R13" s="47"/>
      <c r="S13" s="44"/>
    </row>
    <row r="14" spans="1:20" ht="14.45" customHeight="1" x14ac:dyDescent="0.25">
      <c r="A14" s="8"/>
      <c r="B14" s="165" t="s">
        <v>24</v>
      </c>
      <c r="C14" s="58"/>
      <c r="D14" s="9" t="s">
        <v>14</v>
      </c>
      <c r="E14" s="9" t="s">
        <v>13</v>
      </c>
      <c r="F14" s="9" t="s">
        <v>12</v>
      </c>
      <c r="G14" s="9" t="s">
        <v>11</v>
      </c>
      <c r="H14" s="9" t="s">
        <v>10</v>
      </c>
      <c r="I14" s="9" t="s">
        <v>27</v>
      </c>
      <c r="J14" s="9" t="s">
        <v>28</v>
      </c>
      <c r="K14" s="5"/>
      <c r="M14" s="47"/>
      <c r="N14" s="47"/>
      <c r="O14" s="47"/>
      <c r="P14" s="47"/>
      <c r="Q14" s="47"/>
      <c r="R14" s="47"/>
      <c r="S14" s="44"/>
      <c r="T14" s="1"/>
    </row>
    <row r="15" spans="1:20" x14ac:dyDescent="0.25">
      <c r="A15" s="8"/>
      <c r="B15" s="165"/>
      <c r="C15" s="58" t="s">
        <v>26</v>
      </c>
      <c r="D15" s="62" t="s">
        <v>44</v>
      </c>
      <c r="E15" s="62" t="s">
        <v>44</v>
      </c>
      <c r="F15" s="62" t="s">
        <v>38</v>
      </c>
      <c r="G15" s="62" t="s">
        <v>36</v>
      </c>
      <c r="H15" s="62" t="s">
        <v>39</v>
      </c>
      <c r="I15" s="62" t="s">
        <v>44</v>
      </c>
      <c r="J15" s="62" t="s">
        <v>44</v>
      </c>
      <c r="K15" s="5"/>
      <c r="L15" s="23"/>
      <c r="M15" s="44"/>
      <c r="N15" s="44"/>
      <c r="O15" s="44"/>
      <c r="P15" s="44"/>
      <c r="Q15" s="44"/>
      <c r="R15" s="44"/>
      <c r="S15" s="44"/>
      <c r="T15" s="1"/>
    </row>
    <row r="16" spans="1:20" x14ac:dyDescent="0.25">
      <c r="A16" s="8"/>
      <c r="B16" s="165"/>
      <c r="C16" s="55" t="s">
        <v>9</v>
      </c>
      <c r="D16" s="63">
        <v>0</v>
      </c>
      <c r="E16" s="63">
        <v>0</v>
      </c>
      <c r="F16" s="63">
        <v>0</v>
      </c>
      <c r="G16" s="63">
        <v>0</v>
      </c>
      <c r="H16" s="63">
        <v>0</v>
      </c>
      <c r="I16" s="63">
        <v>0</v>
      </c>
      <c r="J16" s="63">
        <v>0</v>
      </c>
      <c r="K16" s="5"/>
      <c r="M16" s="44"/>
      <c r="N16" s="44"/>
      <c r="O16" s="44"/>
      <c r="P16" s="44"/>
      <c r="Q16" s="44"/>
      <c r="R16" s="44"/>
      <c r="S16" s="44"/>
    </row>
    <row r="17" spans="1:19" x14ac:dyDescent="0.25">
      <c r="A17" s="8"/>
      <c r="B17" s="165"/>
      <c r="C17" s="55" t="s">
        <v>8</v>
      </c>
      <c r="D17" s="77">
        <f>VLOOKUP(D15,'Facteurs d''émissions'!$B2:$C18,2,FALSE)</f>
        <v>150</v>
      </c>
      <c r="E17" s="77">
        <f>VLOOKUP(E15,'Facteurs d''émissions'!$B2:$C18,2,FALSE)</f>
        <v>150</v>
      </c>
      <c r="F17" s="77">
        <f>VLOOKUP(F15,'Facteurs d''émissions'!$B2:$C18,2,FALSE)</f>
        <v>266</v>
      </c>
      <c r="G17" s="77">
        <f>VLOOKUP(G15,'Facteurs d''émissions'!$B2:$C18,2,FALSE)</f>
        <v>268</v>
      </c>
      <c r="H17" s="77">
        <f>VLOOKUP(H15,'Facteurs d''émissions'!$B2:$C18,2,FALSE)</f>
        <v>282</v>
      </c>
      <c r="I17" s="77">
        <f>VLOOKUP(I15,'Facteurs d''émissions'!$B2:$C18,2,FALSE)</f>
        <v>150</v>
      </c>
      <c r="J17" s="77">
        <f>VLOOKUP(J15,'Facteurs d''émissions'!$B2:$C18,2,FALSE)</f>
        <v>150</v>
      </c>
      <c r="K17" s="5"/>
      <c r="M17" s="44"/>
      <c r="N17" s="44"/>
      <c r="O17" s="44"/>
      <c r="P17" s="44"/>
      <c r="Q17" s="44"/>
      <c r="R17" s="44"/>
      <c r="S17" s="44"/>
    </row>
    <row r="18" spans="1:19" x14ac:dyDescent="0.25">
      <c r="A18" s="8"/>
      <c r="B18" s="73"/>
      <c r="C18" s="55"/>
      <c r="D18" s="71"/>
      <c r="E18" s="72"/>
      <c r="F18" s="72"/>
      <c r="G18" s="72"/>
      <c r="H18" s="72"/>
      <c r="I18" s="72"/>
      <c r="J18" s="72"/>
      <c r="K18" s="5"/>
      <c r="M18" s="44"/>
      <c r="N18" s="44"/>
      <c r="O18" s="44"/>
      <c r="P18" s="44"/>
      <c r="Q18" s="44"/>
      <c r="R18" s="44"/>
      <c r="S18" s="44"/>
    </row>
    <row r="19" spans="1:19" ht="14.45" customHeight="1" x14ac:dyDescent="0.25">
      <c r="A19" s="8"/>
      <c r="B19" s="73"/>
      <c r="C19" s="55"/>
      <c r="D19" s="165" t="s">
        <v>88</v>
      </c>
      <c r="E19" t="s">
        <v>90</v>
      </c>
      <c r="G19" s="74">
        <v>0</v>
      </c>
      <c r="H19" s="72"/>
      <c r="I19" s="72"/>
      <c r="J19" s="72"/>
      <c r="K19" s="5"/>
      <c r="M19" s="44"/>
      <c r="N19" s="44"/>
      <c r="O19" s="44"/>
      <c r="P19" s="44"/>
      <c r="Q19" s="44"/>
      <c r="R19" s="44"/>
      <c r="S19" s="44"/>
    </row>
    <row r="20" spans="1:19" x14ac:dyDescent="0.25">
      <c r="A20" s="8"/>
      <c r="B20" s="55"/>
      <c r="C20" s="55"/>
      <c r="D20" s="165"/>
      <c r="E20" t="s">
        <v>89</v>
      </c>
      <c r="G20" s="74">
        <v>0</v>
      </c>
      <c r="H20" s="7"/>
      <c r="I20" s="7"/>
      <c r="J20" s="7"/>
      <c r="K20" s="5"/>
      <c r="M20" s="44"/>
      <c r="N20" s="44"/>
      <c r="O20" s="44"/>
      <c r="P20" s="44"/>
      <c r="Q20" s="44"/>
      <c r="R20" s="44"/>
      <c r="S20" s="44"/>
    </row>
    <row r="21" spans="1:19" ht="9" customHeight="1" x14ac:dyDescent="0.25">
      <c r="A21" s="8"/>
      <c r="B21" s="55"/>
      <c r="C21" s="55"/>
      <c r="D21" s="55"/>
      <c r="E21" s="7"/>
      <c r="F21" s="7"/>
      <c r="G21" s="7"/>
      <c r="H21" s="7"/>
      <c r="I21" s="7"/>
      <c r="J21" s="7"/>
      <c r="K21" s="5"/>
      <c r="M21" s="44"/>
      <c r="N21" s="44"/>
      <c r="O21" s="44"/>
      <c r="P21" s="44"/>
      <c r="Q21" s="44"/>
      <c r="R21" s="44"/>
      <c r="S21" s="44"/>
    </row>
    <row r="22" spans="1:19" ht="7.5" customHeight="1" thickBot="1" x14ac:dyDescent="0.3">
      <c r="A22" s="8"/>
      <c r="B22" s="55"/>
      <c r="C22" s="58"/>
      <c r="D22" s="6"/>
      <c r="E22" s="6"/>
      <c r="F22" s="6"/>
      <c r="G22" s="6"/>
      <c r="H22" s="6"/>
      <c r="I22" s="6"/>
      <c r="J22" s="6"/>
      <c r="K22" s="5"/>
      <c r="M22" s="44"/>
      <c r="N22" s="44"/>
      <c r="O22" s="44"/>
      <c r="P22" s="44"/>
      <c r="Q22" s="44"/>
      <c r="R22" s="44"/>
      <c r="S22" s="44"/>
    </row>
    <row r="23" spans="1:19" ht="32.25" thickBot="1" x14ac:dyDescent="0.3">
      <c r="A23" s="8"/>
      <c r="B23" s="55"/>
      <c r="C23" s="59" t="s">
        <v>20</v>
      </c>
      <c r="D23" s="78">
        <f>IF(G19=0,(((1-H9)*((D16*D17)+(E16*E17)+(F16*F17)+(G16*G17)+(H16*H17)))/D9),(((1-H9)*((D16*D17)+(E16*E17)+(F16*F17)+(G16*G17)+(H16*H17)))/D9)*G19/(G19+G20))</f>
        <v>0</v>
      </c>
      <c r="E23" s="79">
        <f>IF(G19=0,(1-H9)*(D11/D12)*0.0036/D9,((1-H9)*(D11/D12)*0.0036/D9)*G19/(G19+G20))</f>
        <v>0</v>
      </c>
      <c r="F23" s="80">
        <f>IF(E23 &gt; 0,E23,D23)</f>
        <v>0</v>
      </c>
      <c r="G23" s="81" t="str">
        <f>IF(F23&lt;=550,"Certification possible","")</f>
        <v>Certification possible</v>
      </c>
      <c r="H23" s="81" t="str">
        <f>IF(F23&gt;550,"Certification impossible"," ")</f>
        <v xml:space="preserve"> </v>
      </c>
      <c r="I23" s="82"/>
      <c r="J23" s="6"/>
      <c r="K23" s="5"/>
    </row>
    <row r="24" spans="1:19" x14ac:dyDescent="0.25">
      <c r="A24" s="8"/>
      <c r="B24" s="7"/>
      <c r="C24" s="6"/>
      <c r="D24" s="35"/>
      <c r="E24" s="6"/>
      <c r="F24" s="6"/>
      <c r="G24" s="6"/>
      <c r="H24" s="6"/>
      <c r="I24" s="6"/>
      <c r="J24" s="6"/>
      <c r="K24" s="5"/>
    </row>
    <row r="25" spans="1:19" ht="21" customHeight="1" x14ac:dyDescent="0.35">
      <c r="A25" s="8"/>
      <c r="B25" s="38" t="s">
        <v>7</v>
      </c>
      <c r="C25" s="11"/>
      <c r="D25" s="176"/>
      <c r="E25" s="176"/>
      <c r="F25" s="176"/>
      <c r="G25" s="176"/>
      <c r="H25" s="176"/>
      <c r="I25" s="176"/>
      <c r="J25" s="176"/>
      <c r="K25" s="5"/>
    </row>
    <row r="26" spans="1:19" ht="21" customHeight="1" x14ac:dyDescent="0.3">
      <c r="A26" s="8"/>
      <c r="B26" s="38"/>
      <c r="C26" s="68" t="s">
        <v>53</v>
      </c>
      <c r="D26" s="75"/>
      <c r="E26" s="75"/>
      <c r="F26" s="75"/>
      <c r="G26" s="75"/>
      <c r="H26" s="75"/>
      <c r="I26" s="75"/>
      <c r="J26" s="75"/>
      <c r="K26" s="5"/>
    </row>
    <row r="27" spans="1:19" ht="9.9499999999999993" customHeight="1" x14ac:dyDescent="0.25">
      <c r="A27" s="8"/>
      <c r="B27" s="7"/>
      <c r="C27" s="6"/>
      <c r="D27" s="6"/>
      <c r="E27" s="6"/>
      <c r="F27" s="6"/>
      <c r="G27" s="6"/>
      <c r="H27" s="6"/>
      <c r="I27" s="6"/>
      <c r="J27" s="6"/>
      <c r="K27" s="5"/>
      <c r="P27" s="33"/>
    </row>
    <row r="28" spans="1:19" x14ac:dyDescent="0.25">
      <c r="A28" s="8"/>
      <c r="B28" s="7"/>
      <c r="C28" s="10" t="s">
        <v>6</v>
      </c>
      <c r="D28" s="85">
        <v>1</v>
      </c>
      <c r="E28" s="6"/>
      <c r="F28" s="6"/>
      <c r="G28" s="6"/>
      <c r="H28" s="6"/>
      <c r="I28" s="6"/>
      <c r="J28" s="6"/>
      <c r="K28" s="5"/>
    </row>
    <row r="29" spans="1:19" ht="9.9499999999999993" customHeight="1" x14ac:dyDescent="0.25">
      <c r="A29" s="8"/>
      <c r="B29" s="7"/>
      <c r="C29" s="6"/>
      <c r="D29" s="6"/>
      <c r="E29" s="6"/>
      <c r="F29" s="6"/>
      <c r="G29" s="6"/>
      <c r="H29" s="6"/>
      <c r="I29" s="6"/>
      <c r="J29" s="6"/>
      <c r="K29" s="5"/>
    </row>
    <row r="30" spans="1:19" x14ac:dyDescent="0.25">
      <c r="A30" s="8"/>
      <c r="B30" s="7"/>
      <c r="C30" s="6"/>
      <c r="D30" s="9" t="s">
        <v>5</v>
      </c>
      <c r="E30" s="9" t="s">
        <v>4</v>
      </c>
      <c r="F30" s="9" t="s">
        <v>3</v>
      </c>
      <c r="G30" s="6"/>
      <c r="H30" s="6"/>
      <c r="I30" s="6"/>
      <c r="J30" s="6"/>
      <c r="K30" s="5"/>
    </row>
    <row r="31" spans="1:19" x14ac:dyDescent="0.25">
      <c r="A31" s="8"/>
      <c r="B31" s="7"/>
      <c r="C31" s="6" t="s">
        <v>2</v>
      </c>
      <c r="D31" s="62">
        <v>5</v>
      </c>
      <c r="E31" s="62">
        <v>5</v>
      </c>
      <c r="F31" s="62">
        <v>5</v>
      </c>
      <c r="G31" s="6"/>
      <c r="H31" s="6"/>
      <c r="I31" s="6"/>
      <c r="J31" s="6"/>
      <c r="K31" s="5"/>
    </row>
    <row r="32" spans="1:19" x14ac:dyDescent="0.25">
      <c r="A32" s="8"/>
      <c r="B32" s="7"/>
      <c r="C32" s="6" t="s">
        <v>1</v>
      </c>
      <c r="D32" s="62">
        <v>10</v>
      </c>
      <c r="E32" s="62">
        <v>0</v>
      </c>
      <c r="F32" s="62">
        <v>0</v>
      </c>
      <c r="G32" s="6"/>
      <c r="H32" s="6"/>
      <c r="I32" s="6"/>
      <c r="J32" s="6"/>
      <c r="K32" s="5"/>
    </row>
    <row r="33" spans="1:16" ht="15.75" thickBot="1" x14ac:dyDescent="0.3">
      <c r="A33" s="8"/>
      <c r="B33" s="7"/>
      <c r="C33" s="6"/>
      <c r="D33" s="6"/>
      <c r="E33" s="6"/>
      <c r="F33" s="6"/>
      <c r="G33" s="6"/>
      <c r="H33" s="6"/>
      <c r="I33" s="6"/>
      <c r="J33" s="6"/>
      <c r="K33" s="5"/>
      <c r="P33" s="33"/>
    </row>
    <row r="34" spans="1:16" ht="10.5" hidden="1" customHeight="1" thickBot="1" x14ac:dyDescent="0.3">
      <c r="A34" s="8"/>
      <c r="B34" s="7"/>
      <c r="C34" s="6"/>
      <c r="D34" s="6"/>
      <c r="E34" s="6"/>
      <c r="F34" s="6"/>
      <c r="G34" s="6"/>
      <c r="H34" s="6"/>
      <c r="I34" s="6"/>
      <c r="J34" s="6"/>
      <c r="K34" s="5"/>
    </row>
    <row r="35" spans="1:16" ht="32.25" thickBot="1" x14ac:dyDescent="0.3">
      <c r="A35" s="8"/>
      <c r="B35" s="7"/>
      <c r="C35" s="21" t="s">
        <v>21</v>
      </c>
      <c r="D35" s="83">
        <f>IF(E32=0,1/D28*((D23*D31)/D32),IF(F32=0,1/D28*(((D23*D31)/D32)+((D23*E31)/E32)),1/D28*(((D23*D31)/D32)+((D23*E31)/E32)+((D23*F31)/F32))))</f>
        <v>0</v>
      </c>
      <c r="E35" s="79">
        <f>IF(E32=0,1/D28*((E23*D31)/D32),IF(F32=0,1/D28*(((E23*D31)/D32)+((E23*E31)/E32)),1/D28*(((E23*D31)/D32)+((E23*E31)/E32)+((E23*F31)/F32))))</f>
        <v>0</v>
      </c>
      <c r="F35" s="84">
        <f>IF(E35 &gt; 0,E35,D35)</f>
        <v>0</v>
      </c>
      <c r="G35" s="81" t="str">
        <f>IF(F35 &lt;= 350,"Certification possible"," ")</f>
        <v>Certification possible</v>
      </c>
      <c r="H35" s="81" t="str">
        <f>IF(F35 &gt; 350,"Certification impossible"," ")</f>
        <v xml:space="preserve"> </v>
      </c>
      <c r="I35" s="82"/>
      <c r="J35" s="6"/>
      <c r="K35" s="5"/>
      <c r="M35" s="45"/>
    </row>
    <row r="36" spans="1:16" x14ac:dyDescent="0.25">
      <c r="A36" s="4"/>
      <c r="B36" s="3"/>
      <c r="C36" s="3"/>
      <c r="D36" s="3"/>
      <c r="E36" s="3"/>
      <c r="F36" s="3"/>
      <c r="G36" s="3"/>
      <c r="H36" s="3"/>
      <c r="I36" s="3"/>
      <c r="J36" s="3"/>
      <c r="K36" s="2"/>
    </row>
  </sheetData>
  <sheetProtection algorithmName="SHA-512" hashValue="rZlBKKeIwplNT0SR5S0RfY9KmVKgH43weh4X2q/xjVtt5XykqUSrttJz5Tj7FkRsj9o9G2UiClqMCgrWaw1K3A==" saltValue="DULwPgkGlENpWyoPdyHrZw==" spinCount="100000" sheet="1" objects="1" scenarios="1" selectLockedCells="1"/>
  <mergeCells count="10">
    <mergeCell ref="B2:E3"/>
    <mergeCell ref="G3:I3"/>
    <mergeCell ref="G4:I4"/>
    <mergeCell ref="G5:H5"/>
    <mergeCell ref="G6:H6"/>
    <mergeCell ref="M7:Q12"/>
    <mergeCell ref="B11:B12"/>
    <mergeCell ref="B14:B17"/>
    <mergeCell ref="D19:D20"/>
    <mergeCell ref="D25:J25"/>
  </mergeCells>
  <conditionalFormatting sqref="H23">
    <cfRule type="cellIs" dxfId="107" priority="11" operator="equal">
      <formula>" "</formula>
    </cfRule>
    <cfRule type="cellIs" dxfId="106" priority="12" operator="greaterThan">
      <formula>0</formula>
    </cfRule>
  </conditionalFormatting>
  <conditionalFormatting sqref="H35">
    <cfRule type="cellIs" dxfId="105" priority="9" operator="equal">
      <formula>" "</formula>
    </cfRule>
    <cfRule type="cellIs" dxfId="104" priority="10" operator="greaterThan">
      <formula>0</formula>
    </cfRule>
  </conditionalFormatting>
  <conditionalFormatting sqref="G35">
    <cfRule type="cellIs" dxfId="103" priority="7" operator="equal">
      <formula>" "</formula>
    </cfRule>
    <cfRule type="cellIs" dxfId="102" priority="8" operator="greaterThan">
      <formula>0</formula>
    </cfRule>
  </conditionalFormatting>
  <conditionalFormatting sqref="D23">
    <cfRule type="cellIs" dxfId="101" priority="6" operator="equal">
      <formula>0</formula>
    </cfRule>
  </conditionalFormatting>
  <conditionalFormatting sqref="E23">
    <cfRule type="cellIs" dxfId="100" priority="5" operator="equal">
      <formula>0</formula>
    </cfRule>
  </conditionalFormatting>
  <conditionalFormatting sqref="G23">
    <cfRule type="containsBlanks" dxfId="99" priority="13">
      <formula>LEN(TRIM(G23))=0</formula>
    </cfRule>
    <cfRule type="notContainsBlanks" dxfId="98" priority="14">
      <formula>LEN(TRIM(G23))&gt;0</formula>
    </cfRule>
  </conditionalFormatting>
  <conditionalFormatting sqref="E35">
    <cfRule type="cellIs" dxfId="97" priority="4" operator="equal">
      <formula>0</formula>
    </cfRule>
  </conditionalFormatting>
  <conditionalFormatting sqref="D35">
    <cfRule type="cellIs" dxfId="96" priority="3" operator="equal">
      <formula>0</formula>
    </cfRule>
  </conditionalFormatting>
  <dataValidations count="1">
    <dataValidation type="list" allowBlank="1" showInputMessage="1" showErrorMessage="1" sqref="J5" xr:uid="{00000000-0002-0000-0600-000000000000}">
      <formula1>$M$5:$N$5</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83CE8EEA-C326-4954-AA84-976125D1D715}">
          <x14:formula1>
            <xm:f>'Facteurs d''émissions'!$B$2:$B$18</xm:f>
          </x14:formula1>
          <xm:sqref>D15:J15</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5" tint="0.59999389629810485"/>
  </sheetPr>
  <dimension ref="A1:T36"/>
  <sheetViews>
    <sheetView zoomScale="77" zoomScaleNormal="50" workbookViewId="0">
      <selection activeCell="G15" sqref="G15"/>
    </sheetView>
  </sheetViews>
  <sheetFormatPr baseColWidth="10" defaultRowHeight="15" x14ac:dyDescent="0.25"/>
  <cols>
    <col min="1" max="1" width="6.85546875" customWidth="1"/>
    <col min="2" max="2" width="14.85546875" customWidth="1"/>
    <col min="3" max="3" width="40" customWidth="1"/>
    <col min="4" max="4" width="16.85546875" customWidth="1"/>
    <col min="5" max="5" width="16.7109375" customWidth="1"/>
    <col min="6" max="6" width="18.7109375" customWidth="1"/>
    <col min="7" max="7" width="19.85546875" customWidth="1"/>
    <col min="8" max="8" width="16.140625" customWidth="1"/>
    <col min="9" max="9" width="14.85546875" customWidth="1"/>
    <col min="10" max="10" width="17.85546875" bestFit="1" customWidth="1"/>
    <col min="12" max="12" width="3.5703125" customWidth="1"/>
    <col min="16" max="16" width="20.140625" bestFit="1" customWidth="1"/>
    <col min="19" max="19" width="7.7109375" customWidth="1"/>
  </cols>
  <sheetData>
    <row r="1" spans="1:20" ht="11.1" customHeight="1" thickBot="1" x14ac:dyDescent="0.3">
      <c r="A1" s="20"/>
      <c r="B1" s="20"/>
      <c r="C1" s="20"/>
      <c r="D1" s="20"/>
      <c r="E1" s="20"/>
      <c r="F1" s="20"/>
      <c r="G1" s="20"/>
      <c r="H1" s="20"/>
      <c r="I1" s="20"/>
      <c r="J1" s="20"/>
      <c r="K1" s="19"/>
    </row>
    <row r="2" spans="1:20" ht="23.25" x14ac:dyDescent="0.25">
      <c r="A2" s="6"/>
      <c r="B2" s="177" t="s">
        <v>61</v>
      </c>
      <c r="C2" s="178"/>
      <c r="D2" s="178"/>
      <c r="E2" s="179"/>
      <c r="F2" s="7"/>
      <c r="G2" s="51"/>
      <c r="H2" s="51"/>
      <c r="I2" s="18"/>
      <c r="J2" s="61"/>
      <c r="K2" s="5"/>
    </row>
    <row r="3" spans="1:20" ht="24" customHeight="1" thickBot="1" x14ac:dyDescent="0.3">
      <c r="A3" s="6"/>
      <c r="B3" s="180"/>
      <c r="C3" s="181"/>
      <c r="D3" s="181"/>
      <c r="E3" s="182"/>
      <c r="F3" s="7"/>
      <c r="G3" s="183" t="s">
        <v>18</v>
      </c>
      <c r="H3" s="184"/>
      <c r="I3" s="184"/>
      <c r="J3" s="61" t="s">
        <v>16</v>
      </c>
      <c r="K3" s="5"/>
      <c r="N3" s="33"/>
    </row>
    <row r="4" spans="1:20" ht="25.5" customHeight="1" x14ac:dyDescent="0.25">
      <c r="A4" s="6"/>
      <c r="B4" s="6"/>
      <c r="C4" s="6"/>
      <c r="D4" s="17"/>
      <c r="E4" s="17"/>
      <c r="F4" s="7"/>
      <c r="G4" s="183" t="s">
        <v>17</v>
      </c>
      <c r="H4" s="184"/>
      <c r="I4" s="184"/>
      <c r="J4" s="61" t="s">
        <v>16</v>
      </c>
      <c r="K4" s="5"/>
      <c r="O4" s="31"/>
      <c r="P4" s="32"/>
    </row>
    <row r="5" spans="1:20" ht="57.6" customHeight="1" x14ac:dyDescent="0.25">
      <c r="A5" s="6"/>
      <c r="B5" s="6"/>
      <c r="C5" s="6"/>
      <c r="D5" s="17"/>
      <c r="E5" s="17"/>
      <c r="F5" s="7"/>
      <c r="G5" s="185" t="s">
        <v>56</v>
      </c>
      <c r="H5" s="186"/>
      <c r="I5" s="52"/>
      <c r="J5" s="61" t="s">
        <v>58</v>
      </c>
      <c r="K5" s="5"/>
      <c r="M5" s="70" t="s">
        <v>58</v>
      </c>
      <c r="N5" s="70" t="s">
        <v>59</v>
      </c>
      <c r="O5" s="31"/>
      <c r="P5" s="32"/>
    </row>
    <row r="6" spans="1:20" ht="37.5" customHeight="1" thickBot="1" x14ac:dyDescent="0.3">
      <c r="A6" s="6"/>
      <c r="B6" s="6"/>
      <c r="C6" s="6"/>
      <c r="D6" s="17"/>
      <c r="E6" s="17"/>
      <c r="F6" s="7"/>
      <c r="G6" s="186" t="s">
        <v>80</v>
      </c>
      <c r="H6" s="186"/>
      <c r="I6" s="7"/>
      <c r="J6" s="140"/>
      <c r="K6" s="5"/>
      <c r="S6" s="1"/>
    </row>
    <row r="7" spans="1:20" ht="20.45" customHeight="1" x14ac:dyDescent="0.35">
      <c r="A7" s="15"/>
      <c r="B7" s="12" t="s">
        <v>15</v>
      </c>
      <c r="C7" s="37"/>
      <c r="D7" s="16"/>
      <c r="E7" s="16"/>
      <c r="F7" s="16"/>
      <c r="G7" s="16"/>
      <c r="H7" s="16"/>
      <c r="I7" s="16"/>
      <c r="J7" s="16"/>
      <c r="K7" s="5"/>
      <c r="M7" s="156" t="s">
        <v>91</v>
      </c>
      <c r="N7" s="157"/>
      <c r="O7" s="157"/>
      <c r="P7" s="157"/>
      <c r="Q7" s="158"/>
      <c r="R7" s="46"/>
      <c r="S7" s="47"/>
    </row>
    <row r="8" spans="1:20" ht="8.4499999999999993" customHeight="1" x14ac:dyDescent="0.3">
      <c r="A8" s="15"/>
      <c r="B8" s="14"/>
      <c r="C8" s="3"/>
      <c r="D8" s="3"/>
      <c r="E8" s="6"/>
      <c r="F8" s="6"/>
      <c r="G8" s="6"/>
      <c r="H8" s="6"/>
      <c r="I8" s="6"/>
      <c r="J8" s="6"/>
      <c r="K8" s="5"/>
      <c r="M8" s="159"/>
      <c r="N8" s="160"/>
      <c r="O8" s="160"/>
      <c r="P8" s="160"/>
      <c r="Q8" s="161"/>
      <c r="R8" s="47"/>
      <c r="S8" s="47"/>
    </row>
    <row r="9" spans="1:20" ht="30.6" customHeight="1" x14ac:dyDescent="0.25">
      <c r="A9" s="8"/>
      <c r="B9" s="53"/>
      <c r="C9" s="54" t="s">
        <v>0</v>
      </c>
      <c r="D9" s="60">
        <v>0.55000000000000004</v>
      </c>
      <c r="E9" s="6"/>
      <c r="F9" s="5"/>
      <c r="G9" s="13" t="s">
        <v>19</v>
      </c>
      <c r="H9" s="60">
        <v>0</v>
      </c>
      <c r="I9" s="6"/>
      <c r="J9" s="6"/>
      <c r="K9" s="5"/>
      <c r="M9" s="159"/>
      <c r="N9" s="160"/>
      <c r="O9" s="160"/>
      <c r="P9" s="160"/>
      <c r="Q9" s="161"/>
      <c r="R9" s="47"/>
      <c r="S9" s="47"/>
      <c r="T9" s="1"/>
    </row>
    <row r="10" spans="1:20" ht="10.5" customHeight="1" x14ac:dyDescent="0.25">
      <c r="A10" s="8"/>
      <c r="B10" s="55"/>
      <c r="C10" s="56"/>
      <c r="D10" s="29"/>
      <c r="E10" s="6"/>
      <c r="F10" s="7"/>
      <c r="G10" s="28"/>
      <c r="H10" s="29"/>
      <c r="I10" s="6"/>
      <c r="J10" s="6"/>
      <c r="K10" s="5"/>
      <c r="M10" s="159"/>
      <c r="N10" s="160"/>
      <c r="O10" s="160"/>
      <c r="P10" s="160"/>
      <c r="Q10" s="161"/>
      <c r="R10" s="47"/>
      <c r="S10" s="47"/>
      <c r="T10" s="1"/>
    </row>
    <row r="11" spans="1:20" ht="30.6" customHeight="1" x14ac:dyDescent="0.25">
      <c r="A11" s="8"/>
      <c r="B11" s="165" t="s">
        <v>25</v>
      </c>
      <c r="C11" s="57" t="s">
        <v>23</v>
      </c>
      <c r="D11" s="116">
        <v>0</v>
      </c>
      <c r="E11" s="30"/>
      <c r="F11" s="7"/>
      <c r="G11" s="36"/>
      <c r="H11" s="29"/>
      <c r="I11" s="6"/>
      <c r="J11" s="6"/>
      <c r="K11" s="5"/>
      <c r="M11" s="159"/>
      <c r="N11" s="160"/>
      <c r="O11" s="160"/>
      <c r="P11" s="160"/>
      <c r="Q11" s="161"/>
      <c r="R11" s="47"/>
      <c r="S11" s="47"/>
      <c r="T11" s="1"/>
    </row>
    <row r="12" spans="1:20" ht="41.1" customHeight="1" thickBot="1" x14ac:dyDescent="0.3">
      <c r="A12" s="8"/>
      <c r="B12" s="165"/>
      <c r="C12" s="56" t="s">
        <v>22</v>
      </c>
      <c r="D12" s="115">
        <v>1E-4</v>
      </c>
      <c r="E12" s="6"/>
      <c r="F12" s="34"/>
      <c r="G12" s="28"/>
      <c r="H12" s="29"/>
      <c r="I12" s="6"/>
      <c r="J12" s="6"/>
      <c r="K12" s="5"/>
      <c r="M12" s="162"/>
      <c r="N12" s="163"/>
      <c r="O12" s="163"/>
      <c r="P12" s="163"/>
      <c r="Q12" s="164"/>
      <c r="R12" s="47"/>
      <c r="S12" s="44"/>
    </row>
    <row r="13" spans="1:20" ht="18.600000000000001" customHeight="1" x14ac:dyDescent="0.25">
      <c r="A13" s="8"/>
      <c r="B13" s="69" t="s">
        <v>55</v>
      </c>
      <c r="C13" s="58"/>
      <c r="D13" s="6"/>
      <c r="E13" s="6"/>
      <c r="F13" s="6"/>
      <c r="G13" s="6"/>
      <c r="H13" s="6"/>
      <c r="I13" s="6"/>
      <c r="J13" s="6"/>
      <c r="K13" s="5"/>
      <c r="M13" s="47"/>
      <c r="N13" s="47"/>
      <c r="O13" s="47"/>
      <c r="P13" s="47"/>
      <c r="Q13" s="47"/>
      <c r="R13" s="47"/>
      <c r="S13" s="44"/>
    </row>
    <row r="14" spans="1:20" ht="14.45" customHeight="1" x14ac:dyDescent="0.25">
      <c r="A14" s="8"/>
      <c r="B14" s="165" t="s">
        <v>24</v>
      </c>
      <c r="C14" s="58"/>
      <c r="D14" s="9" t="s">
        <v>14</v>
      </c>
      <c r="E14" s="9" t="s">
        <v>13</v>
      </c>
      <c r="F14" s="9" t="s">
        <v>12</v>
      </c>
      <c r="G14" s="9" t="s">
        <v>11</v>
      </c>
      <c r="H14" s="9" t="s">
        <v>10</v>
      </c>
      <c r="I14" s="9" t="s">
        <v>27</v>
      </c>
      <c r="J14" s="9" t="s">
        <v>28</v>
      </c>
      <c r="K14" s="5"/>
      <c r="M14" s="47"/>
      <c r="N14" s="47"/>
      <c r="O14" s="47"/>
      <c r="P14" s="47"/>
      <c r="Q14" s="47"/>
      <c r="R14" s="47"/>
      <c r="S14" s="44"/>
      <c r="T14" s="1"/>
    </row>
    <row r="15" spans="1:20" x14ac:dyDescent="0.25">
      <c r="A15" s="8"/>
      <c r="B15" s="165"/>
      <c r="C15" s="58" t="s">
        <v>26</v>
      </c>
      <c r="D15" s="62" t="s">
        <v>44</v>
      </c>
      <c r="E15" s="62" t="s">
        <v>44</v>
      </c>
      <c r="F15" s="62" t="s">
        <v>38</v>
      </c>
      <c r="G15" s="62" t="s">
        <v>36</v>
      </c>
      <c r="H15" s="62" t="s">
        <v>39</v>
      </c>
      <c r="I15" s="62" t="s">
        <v>44</v>
      </c>
      <c r="J15" s="62" t="s">
        <v>44</v>
      </c>
      <c r="K15" s="5"/>
      <c r="L15" s="23"/>
      <c r="M15" s="44"/>
      <c r="N15" s="44"/>
      <c r="O15" s="44"/>
      <c r="P15" s="44"/>
      <c r="Q15" s="44"/>
      <c r="R15" s="44"/>
      <c r="S15" s="44"/>
      <c r="T15" s="1"/>
    </row>
    <row r="16" spans="1:20" x14ac:dyDescent="0.25">
      <c r="A16" s="8"/>
      <c r="B16" s="165"/>
      <c r="C16" s="55" t="s">
        <v>9</v>
      </c>
      <c r="D16" s="63">
        <v>0</v>
      </c>
      <c r="E16" s="63">
        <v>0</v>
      </c>
      <c r="F16" s="63">
        <v>0</v>
      </c>
      <c r="G16" s="63">
        <v>0</v>
      </c>
      <c r="H16" s="63">
        <v>0</v>
      </c>
      <c r="I16" s="63">
        <v>0</v>
      </c>
      <c r="J16" s="63">
        <v>0</v>
      </c>
      <c r="K16" s="5"/>
      <c r="M16" s="44"/>
      <c r="N16" s="44"/>
      <c r="O16" s="44"/>
      <c r="P16" s="44"/>
      <c r="Q16" s="44"/>
      <c r="R16" s="44"/>
      <c r="S16" s="44"/>
    </row>
    <row r="17" spans="1:19" x14ac:dyDescent="0.25">
      <c r="A17" s="8"/>
      <c r="B17" s="165"/>
      <c r="C17" s="55" t="s">
        <v>8</v>
      </c>
      <c r="D17" s="77">
        <f>VLOOKUP(D15,'Facteurs d''émissions'!$B2:$C18,2,FALSE)</f>
        <v>150</v>
      </c>
      <c r="E17" s="77">
        <f>VLOOKUP(E15,'Facteurs d''émissions'!$B2:$C18,2,FALSE)</f>
        <v>150</v>
      </c>
      <c r="F17" s="77">
        <f>VLOOKUP(F15,'Facteurs d''émissions'!$B2:$C18,2,FALSE)</f>
        <v>266</v>
      </c>
      <c r="G17" s="77">
        <f>VLOOKUP(G15,'Facteurs d''émissions'!$B2:$C18,2,FALSE)</f>
        <v>268</v>
      </c>
      <c r="H17" s="77">
        <f>VLOOKUP(H15,'Facteurs d''émissions'!$B2:$C18,2,FALSE)</f>
        <v>282</v>
      </c>
      <c r="I17" s="77">
        <f>VLOOKUP(I15,'Facteurs d''émissions'!$B2:$C18,2,FALSE)</f>
        <v>150</v>
      </c>
      <c r="J17" s="77">
        <f>VLOOKUP(J15,'Facteurs d''émissions'!$B2:$C18,2,FALSE)</f>
        <v>150</v>
      </c>
      <c r="K17" s="5"/>
      <c r="M17" s="44"/>
      <c r="N17" s="44"/>
      <c r="O17" s="44"/>
      <c r="P17" s="44"/>
      <c r="Q17" s="44"/>
      <c r="R17" s="44"/>
      <c r="S17" s="44"/>
    </row>
    <row r="18" spans="1:19" x14ac:dyDescent="0.25">
      <c r="A18" s="8"/>
      <c r="B18" s="73"/>
      <c r="C18" s="55"/>
      <c r="D18" s="71"/>
      <c r="E18" s="72"/>
      <c r="F18" s="72"/>
      <c r="G18" s="72"/>
      <c r="H18" s="72"/>
      <c r="I18" s="72"/>
      <c r="J18" s="72"/>
      <c r="K18" s="5"/>
      <c r="M18" s="44"/>
      <c r="N18" s="44"/>
      <c r="O18" s="44"/>
      <c r="P18" s="44"/>
      <c r="Q18" s="44"/>
      <c r="R18" s="44"/>
      <c r="S18" s="44"/>
    </row>
    <row r="19" spans="1:19" ht="14.45" customHeight="1" x14ac:dyDescent="0.25">
      <c r="A19" s="8"/>
      <c r="B19" s="73"/>
      <c r="C19" s="55"/>
      <c r="D19" s="165" t="s">
        <v>88</v>
      </c>
      <c r="E19" t="s">
        <v>90</v>
      </c>
      <c r="G19" s="74">
        <v>0</v>
      </c>
      <c r="H19" s="72"/>
      <c r="I19" s="72"/>
      <c r="J19" s="72"/>
      <c r="K19" s="5"/>
      <c r="M19" s="44"/>
      <c r="N19" s="44"/>
      <c r="O19" s="44"/>
      <c r="P19" s="44"/>
      <c r="Q19" s="44"/>
      <c r="R19" s="44"/>
      <c r="S19" s="44"/>
    </row>
    <row r="20" spans="1:19" x14ac:dyDescent="0.25">
      <c r="A20" s="8"/>
      <c r="B20" s="55"/>
      <c r="C20" s="55"/>
      <c r="D20" s="165"/>
      <c r="E20" t="s">
        <v>89</v>
      </c>
      <c r="G20" s="74">
        <v>0</v>
      </c>
      <c r="H20" s="7"/>
      <c r="I20" s="7"/>
      <c r="J20" s="7"/>
      <c r="K20" s="5"/>
      <c r="M20" s="44"/>
      <c r="N20" s="44"/>
      <c r="O20" s="44"/>
      <c r="P20" s="44"/>
      <c r="Q20" s="44"/>
      <c r="R20" s="44"/>
      <c r="S20" s="44"/>
    </row>
    <row r="21" spans="1:19" ht="9" customHeight="1" x14ac:dyDescent="0.25">
      <c r="A21" s="8"/>
      <c r="B21" s="55"/>
      <c r="C21" s="55"/>
      <c r="D21" s="55"/>
      <c r="E21" s="7"/>
      <c r="F21" s="7"/>
      <c r="G21" s="55"/>
      <c r="H21" s="7"/>
      <c r="I21" s="7"/>
      <c r="J21" s="7"/>
      <c r="K21" s="5"/>
      <c r="M21" s="44"/>
      <c r="N21" s="44"/>
      <c r="O21" s="44"/>
      <c r="P21" s="44"/>
      <c r="Q21" s="44"/>
      <c r="R21" s="44"/>
      <c r="S21" s="44"/>
    </row>
    <row r="22" spans="1:19" ht="7.5" customHeight="1" thickBot="1" x14ac:dyDescent="0.3">
      <c r="A22" s="8"/>
      <c r="B22" s="55"/>
      <c r="C22" s="58"/>
      <c r="D22" s="6"/>
      <c r="E22" s="6"/>
      <c r="F22" s="6"/>
      <c r="G22" s="6"/>
      <c r="H22" s="6"/>
      <c r="I22" s="6"/>
      <c r="J22" s="6"/>
      <c r="K22" s="5"/>
      <c r="M22" s="44"/>
      <c r="N22" s="44"/>
      <c r="O22" s="44"/>
      <c r="P22" s="44"/>
      <c r="Q22" s="44"/>
      <c r="R22" s="44"/>
      <c r="S22" s="44"/>
    </row>
    <row r="23" spans="1:19" ht="32.25" thickBot="1" x14ac:dyDescent="0.3">
      <c r="A23" s="8"/>
      <c r="B23" s="55"/>
      <c r="C23" s="59" t="s">
        <v>20</v>
      </c>
      <c r="D23" s="78">
        <f>IF(G19=0,(((1-H9)*((D16*D17)+(E16*E17)+(F16*F17)+(G16*G17)+(H16*H17)))/D9),(((1-H9)*((D16*D17)+(E16*E17)+(F16*F17)+(G16*G17)+(H16*H17)))/D9)*G19/(G19+G20))</f>
        <v>0</v>
      </c>
      <c r="E23" s="79">
        <f>IF(G19=0,(1-H9)*(D11/D12)*0.0036/D9,((1-H9)*(D11/D12)*0.0036/D9)*G19/(G19+G20))</f>
        <v>0</v>
      </c>
      <c r="F23" s="80">
        <f>IF(E23 &gt; 0,E23,D23)</f>
        <v>0</v>
      </c>
      <c r="G23" s="81" t="str">
        <f>IF(F23&lt;=550,"Certification possible","")</f>
        <v>Certification possible</v>
      </c>
      <c r="H23" s="81" t="str">
        <f>IF(F23&gt;550,"Certification impossible"," ")</f>
        <v xml:space="preserve"> </v>
      </c>
      <c r="I23" s="82"/>
      <c r="J23" s="6"/>
      <c r="K23" s="5"/>
    </row>
    <row r="24" spans="1:19" x14ac:dyDescent="0.25">
      <c r="A24" s="8"/>
      <c r="B24" s="7"/>
      <c r="C24" s="6"/>
      <c r="D24" s="35"/>
      <c r="E24" s="6"/>
      <c r="F24" s="6"/>
      <c r="G24" s="6"/>
      <c r="H24" s="6"/>
      <c r="I24" s="6"/>
      <c r="J24" s="6"/>
      <c r="K24" s="5"/>
    </row>
    <row r="25" spans="1:19" ht="21" customHeight="1" x14ac:dyDescent="0.35">
      <c r="A25" s="8"/>
      <c r="B25" s="38" t="s">
        <v>7</v>
      </c>
      <c r="C25" s="11"/>
      <c r="D25" s="176"/>
      <c r="E25" s="176"/>
      <c r="F25" s="176"/>
      <c r="G25" s="176"/>
      <c r="H25" s="176"/>
      <c r="I25" s="176"/>
      <c r="J25" s="176"/>
      <c r="K25" s="5"/>
    </row>
    <row r="26" spans="1:19" ht="21" customHeight="1" x14ac:dyDescent="0.3">
      <c r="A26" s="8"/>
      <c r="B26" s="38"/>
      <c r="C26" s="68" t="s">
        <v>53</v>
      </c>
      <c r="D26" s="75"/>
      <c r="E26" s="75"/>
      <c r="F26" s="75"/>
      <c r="G26" s="75"/>
      <c r="H26" s="75"/>
      <c r="I26" s="75"/>
      <c r="J26" s="75"/>
      <c r="K26" s="5"/>
    </row>
    <row r="27" spans="1:19" ht="9.9499999999999993" customHeight="1" x14ac:dyDescent="0.25">
      <c r="A27" s="8"/>
      <c r="B27" s="7"/>
      <c r="C27" s="6"/>
      <c r="D27" s="6"/>
      <c r="E27" s="6"/>
      <c r="F27" s="6"/>
      <c r="G27" s="6"/>
      <c r="H27" s="6"/>
      <c r="I27" s="6"/>
      <c r="J27" s="6"/>
      <c r="K27" s="5"/>
      <c r="P27" s="33"/>
    </row>
    <row r="28" spans="1:19" x14ac:dyDescent="0.25">
      <c r="A28" s="8"/>
      <c r="B28" s="7"/>
      <c r="C28" s="10" t="s">
        <v>6</v>
      </c>
      <c r="D28" s="85">
        <v>1</v>
      </c>
      <c r="E28" s="6"/>
      <c r="F28" s="6"/>
      <c r="G28" s="6"/>
      <c r="H28" s="6"/>
      <c r="I28" s="6"/>
      <c r="J28" s="6"/>
      <c r="K28" s="5"/>
    </row>
    <row r="29" spans="1:19" ht="9.9499999999999993" customHeight="1" x14ac:dyDescent="0.25">
      <c r="A29" s="8"/>
      <c r="B29" s="7"/>
      <c r="C29" s="6"/>
      <c r="D29" s="6"/>
      <c r="E29" s="6"/>
      <c r="F29" s="6"/>
      <c r="G29" s="6"/>
      <c r="H29" s="6"/>
      <c r="I29" s="6"/>
      <c r="J29" s="6"/>
      <c r="K29" s="5"/>
    </row>
    <row r="30" spans="1:19" x14ac:dyDescent="0.25">
      <c r="A30" s="8"/>
      <c r="B30" s="7"/>
      <c r="C30" s="6"/>
      <c r="D30" s="9" t="s">
        <v>5</v>
      </c>
      <c r="E30" s="9" t="s">
        <v>4</v>
      </c>
      <c r="F30" s="9" t="s">
        <v>3</v>
      </c>
      <c r="G30" s="6"/>
      <c r="H30" s="6"/>
      <c r="I30" s="6"/>
      <c r="J30" s="6"/>
      <c r="K30" s="5"/>
    </row>
    <row r="31" spans="1:19" x14ac:dyDescent="0.25">
      <c r="A31" s="8"/>
      <c r="B31" s="7"/>
      <c r="C31" s="6" t="s">
        <v>2</v>
      </c>
      <c r="D31" s="62">
        <v>5</v>
      </c>
      <c r="E31" s="62">
        <v>5</v>
      </c>
      <c r="F31" s="62">
        <v>5</v>
      </c>
      <c r="G31" s="6"/>
      <c r="H31" s="6"/>
      <c r="I31" s="6"/>
      <c r="J31" s="6"/>
      <c r="K31" s="5"/>
    </row>
    <row r="32" spans="1:19" x14ac:dyDescent="0.25">
      <c r="A32" s="8"/>
      <c r="B32" s="7"/>
      <c r="C32" s="6" t="s">
        <v>1</v>
      </c>
      <c r="D32" s="62">
        <v>10</v>
      </c>
      <c r="E32" s="62">
        <v>0</v>
      </c>
      <c r="F32" s="62">
        <v>0</v>
      </c>
      <c r="G32" s="6"/>
      <c r="H32" s="6"/>
      <c r="I32" s="6"/>
      <c r="J32" s="6"/>
      <c r="K32" s="5"/>
    </row>
    <row r="33" spans="1:16" ht="15.75" thickBot="1" x14ac:dyDescent="0.3">
      <c r="A33" s="8"/>
      <c r="B33" s="7"/>
      <c r="C33" s="6"/>
      <c r="D33" s="6"/>
      <c r="E33" s="6"/>
      <c r="F33" s="58"/>
      <c r="G33" s="6"/>
      <c r="H33" s="6"/>
      <c r="I33" s="6"/>
      <c r="J33" s="6"/>
      <c r="K33" s="5"/>
      <c r="P33" s="33"/>
    </row>
    <row r="34" spans="1:16" ht="10.5" hidden="1" customHeight="1" thickBot="1" x14ac:dyDescent="0.3">
      <c r="A34" s="8"/>
      <c r="B34" s="7"/>
      <c r="C34" s="6"/>
      <c r="D34" s="6"/>
      <c r="E34" s="6"/>
      <c r="F34" s="6"/>
      <c r="G34" s="6"/>
      <c r="H34" s="6"/>
      <c r="I34" s="6"/>
      <c r="J34" s="6"/>
      <c r="K34" s="5"/>
    </row>
    <row r="35" spans="1:16" ht="32.25" thickBot="1" x14ac:dyDescent="0.3">
      <c r="A35" s="8"/>
      <c r="B35" s="7"/>
      <c r="C35" s="21" t="s">
        <v>21</v>
      </c>
      <c r="D35" s="83">
        <f>IF(E32=0,1/D28*((D23*D31)/D32),IF(F32=0,1/D28*(((D23*D31)/D32)+((D23*E31)/E32)),1/D28*(((D23*D31)/D32)+((D23*E31)/E32)+((D23*F31)/F32))))</f>
        <v>0</v>
      </c>
      <c r="E35" s="79">
        <f>IF(E32=0,1/D28*((E23*D31)/D32),IF(F32=0,1/D28*(((E23*D31)/D32)+((E23*E31)/E32)),1/D28*(((E23*D31)/D32)+((E23*E31)/E32)+((E23*F31)/F32))))</f>
        <v>0</v>
      </c>
      <c r="F35" s="84">
        <f>IF(E35 &gt; 0,E35,D35)</f>
        <v>0</v>
      </c>
      <c r="G35" s="81" t="str">
        <f>IF(F35 &lt;= 350,"Certification possible"," ")</f>
        <v>Certification possible</v>
      </c>
      <c r="H35" s="81" t="str">
        <f>IF(F35 &gt; 350,"Certification impossible"," ")</f>
        <v xml:space="preserve"> </v>
      </c>
      <c r="I35" s="82"/>
      <c r="J35" s="6"/>
      <c r="K35" s="5"/>
      <c r="M35" s="45"/>
    </row>
    <row r="36" spans="1:16" x14ac:dyDescent="0.25">
      <c r="A36" s="4"/>
      <c r="B36" s="3"/>
      <c r="C36" s="3"/>
      <c r="D36" s="3"/>
      <c r="E36" s="3"/>
      <c r="F36" s="3"/>
      <c r="G36" s="3"/>
      <c r="H36" s="3"/>
      <c r="I36" s="3"/>
      <c r="J36" s="3"/>
      <c r="K36" s="2"/>
    </row>
  </sheetData>
  <sheetProtection algorithmName="SHA-512" hashValue="c7zTrP9tOTfZL64fmHTvnr/ixsTfizZXHu0UrVgd9/qXIzM+xsHtLB+TxkOv4371XaNbVcmKKrJvpL1Xv4zw7g==" saltValue="c3a20G5bAZi8RC1sIdNQDA==" spinCount="100000" sheet="1" objects="1" scenarios="1" selectLockedCells="1"/>
  <mergeCells count="10">
    <mergeCell ref="B2:E3"/>
    <mergeCell ref="G3:I3"/>
    <mergeCell ref="G4:I4"/>
    <mergeCell ref="G5:H5"/>
    <mergeCell ref="G6:H6"/>
    <mergeCell ref="M7:Q12"/>
    <mergeCell ref="B11:B12"/>
    <mergeCell ref="B14:B17"/>
    <mergeCell ref="D19:D20"/>
    <mergeCell ref="D25:J25"/>
  </mergeCells>
  <conditionalFormatting sqref="H23">
    <cfRule type="cellIs" dxfId="95" priority="9" operator="equal">
      <formula>" "</formula>
    </cfRule>
    <cfRule type="cellIs" dxfId="94" priority="10" operator="greaterThan">
      <formula>0</formula>
    </cfRule>
  </conditionalFormatting>
  <conditionalFormatting sqref="H35">
    <cfRule type="cellIs" dxfId="93" priority="7" operator="equal">
      <formula>" "</formula>
    </cfRule>
    <cfRule type="cellIs" dxfId="92" priority="8" operator="greaterThan">
      <formula>0</formula>
    </cfRule>
  </conditionalFormatting>
  <conditionalFormatting sqref="G35">
    <cfRule type="cellIs" dxfId="91" priority="5" operator="equal">
      <formula>" "</formula>
    </cfRule>
    <cfRule type="cellIs" dxfId="90" priority="6" operator="greaterThan">
      <formula>0</formula>
    </cfRule>
  </conditionalFormatting>
  <conditionalFormatting sqref="D23">
    <cfRule type="cellIs" dxfId="89" priority="4" operator="equal">
      <formula>0</formula>
    </cfRule>
  </conditionalFormatting>
  <conditionalFormatting sqref="E23">
    <cfRule type="cellIs" dxfId="88" priority="3" operator="equal">
      <formula>0</formula>
    </cfRule>
  </conditionalFormatting>
  <conditionalFormatting sqref="G23">
    <cfRule type="notContainsBlanks" dxfId="87" priority="11">
      <formula>LEN(TRIM(G23))&gt;0</formula>
    </cfRule>
    <cfRule type="containsBlanks" dxfId="86" priority="11">
      <formula>LEN(TRIM(G23))=0</formula>
    </cfRule>
  </conditionalFormatting>
  <conditionalFormatting sqref="E35">
    <cfRule type="cellIs" dxfId="85" priority="2" operator="equal">
      <formula>0</formula>
    </cfRule>
  </conditionalFormatting>
  <conditionalFormatting sqref="D35">
    <cfRule type="cellIs" dxfId="84" priority="1" operator="equal">
      <formula>0</formula>
    </cfRule>
  </conditionalFormatting>
  <dataValidations count="1">
    <dataValidation type="list" allowBlank="1" showInputMessage="1" showErrorMessage="1" sqref="J5" xr:uid="{00000000-0002-0000-0700-000000000000}">
      <formula1>$M$5:$N$5</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1895CE7-60E9-4FDB-9706-8AFE4BDAFDFE}">
          <x14:formula1>
            <xm:f>'Facteurs d''émissions'!$B$2:$B$18</xm:f>
          </x14:formula1>
          <xm:sqref>D15:J15</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5" tint="0.59999389629810485"/>
  </sheetPr>
  <dimension ref="A1:T36"/>
  <sheetViews>
    <sheetView zoomScale="80" zoomScaleNormal="80" workbookViewId="0">
      <selection activeCell="H15" sqref="H15"/>
    </sheetView>
  </sheetViews>
  <sheetFormatPr baseColWidth="10" defaultRowHeight="15" x14ac:dyDescent="0.25"/>
  <cols>
    <col min="1" max="1" width="6.85546875" customWidth="1"/>
    <col min="2" max="2" width="14.85546875" customWidth="1"/>
    <col min="3" max="3" width="40" customWidth="1"/>
    <col min="4" max="4" width="16.85546875" customWidth="1"/>
    <col min="5" max="5" width="16.7109375" customWidth="1"/>
    <col min="6" max="6" width="18.7109375" customWidth="1"/>
    <col min="7" max="7" width="19.85546875" customWidth="1"/>
    <col min="8" max="8" width="16.140625" customWidth="1"/>
    <col min="9" max="9" width="14.85546875" customWidth="1"/>
    <col min="10" max="10" width="19.5703125" bestFit="1" customWidth="1"/>
    <col min="12" max="12" width="3.5703125" customWidth="1"/>
    <col min="16" max="16" width="20.140625" bestFit="1" customWidth="1"/>
    <col min="19" max="19" width="7.7109375" customWidth="1"/>
  </cols>
  <sheetData>
    <row r="1" spans="1:20" ht="11.1" customHeight="1" thickBot="1" x14ac:dyDescent="0.3">
      <c r="A1" s="20"/>
      <c r="B1" s="20"/>
      <c r="C1" s="20"/>
      <c r="D1" s="20"/>
      <c r="E1" s="20"/>
      <c r="F1" s="20"/>
      <c r="G1" s="20"/>
      <c r="H1" s="20"/>
      <c r="I1" s="20"/>
      <c r="J1" s="20"/>
      <c r="K1" s="19"/>
    </row>
    <row r="2" spans="1:20" ht="23.25" x14ac:dyDescent="0.25">
      <c r="A2" s="6"/>
      <c r="B2" s="177" t="s">
        <v>62</v>
      </c>
      <c r="C2" s="178"/>
      <c r="D2" s="178"/>
      <c r="E2" s="179"/>
      <c r="F2" s="7"/>
      <c r="G2" s="51"/>
      <c r="H2" s="51"/>
      <c r="I2" s="18"/>
      <c r="J2" s="88"/>
      <c r="K2" s="5"/>
    </row>
    <row r="3" spans="1:20" ht="24" customHeight="1" thickBot="1" x14ac:dyDescent="0.3">
      <c r="A3" s="6"/>
      <c r="B3" s="180"/>
      <c r="C3" s="181"/>
      <c r="D3" s="181"/>
      <c r="E3" s="182"/>
      <c r="F3" s="7"/>
      <c r="G3" s="183" t="s">
        <v>18</v>
      </c>
      <c r="H3" s="184"/>
      <c r="I3" s="184"/>
      <c r="J3" s="61" t="s">
        <v>16</v>
      </c>
      <c r="K3" s="5"/>
      <c r="N3" s="33"/>
    </row>
    <row r="4" spans="1:20" ht="25.5" customHeight="1" x14ac:dyDescent="0.25">
      <c r="A4" s="6"/>
      <c r="B4" s="6"/>
      <c r="C4" s="6"/>
      <c r="D4" s="17"/>
      <c r="E4" s="17"/>
      <c r="F4" s="7"/>
      <c r="G4" s="183" t="s">
        <v>17</v>
      </c>
      <c r="H4" s="184"/>
      <c r="I4" s="184"/>
      <c r="J4" s="61" t="s">
        <v>16</v>
      </c>
      <c r="K4" s="5"/>
      <c r="O4" s="31"/>
      <c r="P4" s="32"/>
    </row>
    <row r="5" spans="1:20" ht="57.6" customHeight="1" x14ac:dyDescent="0.25">
      <c r="A5" s="6"/>
      <c r="B5" s="6"/>
      <c r="C5" s="6"/>
      <c r="D5" s="17"/>
      <c r="E5" s="17"/>
      <c r="F5" s="7"/>
      <c r="G5" s="185" t="s">
        <v>56</v>
      </c>
      <c r="H5" s="186"/>
      <c r="I5" s="52"/>
      <c r="J5" s="61" t="s">
        <v>58</v>
      </c>
      <c r="K5" s="5"/>
      <c r="M5" s="70" t="s">
        <v>58</v>
      </c>
      <c r="N5" s="70" t="s">
        <v>59</v>
      </c>
      <c r="O5" s="31"/>
      <c r="P5" s="32"/>
    </row>
    <row r="6" spans="1:20" ht="37.5" customHeight="1" thickBot="1" x14ac:dyDescent="0.3">
      <c r="A6" s="6"/>
      <c r="B6" s="6"/>
      <c r="C6" s="6"/>
      <c r="D6" s="17"/>
      <c r="E6" s="17"/>
      <c r="F6" s="7"/>
      <c r="G6" s="186" t="s">
        <v>80</v>
      </c>
      <c r="H6" s="186"/>
      <c r="I6" s="7"/>
      <c r="J6" s="140"/>
      <c r="K6" s="5"/>
      <c r="S6" s="1"/>
    </row>
    <row r="7" spans="1:20" ht="20.45" customHeight="1" x14ac:dyDescent="0.35">
      <c r="A7" s="15"/>
      <c r="B7" s="12" t="s">
        <v>15</v>
      </c>
      <c r="C7" s="37"/>
      <c r="D7" s="16"/>
      <c r="E7" s="16"/>
      <c r="F7" s="16"/>
      <c r="G7" s="16"/>
      <c r="H7" s="16"/>
      <c r="I7" s="16"/>
      <c r="J7" s="16"/>
      <c r="K7" s="5"/>
      <c r="M7" s="156" t="s">
        <v>91</v>
      </c>
      <c r="N7" s="157"/>
      <c r="O7" s="157"/>
      <c r="P7" s="157"/>
      <c r="Q7" s="158"/>
      <c r="R7" s="46"/>
      <c r="S7" s="47"/>
    </row>
    <row r="8" spans="1:20" ht="8.4499999999999993" customHeight="1" x14ac:dyDescent="0.3">
      <c r="A8" s="15"/>
      <c r="B8" s="14"/>
      <c r="C8" s="3"/>
      <c r="D8" s="3"/>
      <c r="E8" s="6"/>
      <c r="F8" s="6"/>
      <c r="G8" s="6"/>
      <c r="H8" s="6"/>
      <c r="I8" s="6"/>
      <c r="J8" s="6"/>
      <c r="K8" s="5"/>
      <c r="M8" s="159"/>
      <c r="N8" s="160"/>
      <c r="O8" s="160"/>
      <c r="P8" s="160"/>
      <c r="Q8" s="161"/>
      <c r="R8" s="47"/>
      <c r="S8" s="47"/>
    </row>
    <row r="9" spans="1:20" ht="30.6" customHeight="1" x14ac:dyDescent="0.25">
      <c r="A9" s="8"/>
      <c r="B9" s="53"/>
      <c r="C9" s="54" t="s">
        <v>0</v>
      </c>
      <c r="D9" s="60">
        <v>0.55000000000000004</v>
      </c>
      <c r="E9" s="6"/>
      <c r="F9" s="5"/>
      <c r="G9" s="13" t="s">
        <v>19</v>
      </c>
      <c r="H9" s="60">
        <v>0</v>
      </c>
      <c r="I9" s="6"/>
      <c r="J9" s="6"/>
      <c r="K9" s="5"/>
      <c r="M9" s="159"/>
      <c r="N9" s="160"/>
      <c r="O9" s="160"/>
      <c r="P9" s="160"/>
      <c r="Q9" s="161"/>
      <c r="R9" s="47"/>
      <c r="S9" s="47"/>
      <c r="T9" s="1"/>
    </row>
    <row r="10" spans="1:20" ht="10.5" customHeight="1" x14ac:dyDescent="0.25">
      <c r="A10" s="8"/>
      <c r="B10" s="55"/>
      <c r="C10" s="56"/>
      <c r="D10" s="29"/>
      <c r="E10" s="6"/>
      <c r="F10" s="7"/>
      <c r="G10" s="28"/>
      <c r="H10" s="29"/>
      <c r="I10" s="6"/>
      <c r="J10" s="6"/>
      <c r="K10" s="5"/>
      <c r="M10" s="159"/>
      <c r="N10" s="160"/>
      <c r="O10" s="160"/>
      <c r="P10" s="160"/>
      <c r="Q10" s="161"/>
      <c r="R10" s="47"/>
      <c r="S10" s="47"/>
      <c r="T10" s="1"/>
    </row>
    <row r="11" spans="1:20" ht="30.6" customHeight="1" x14ac:dyDescent="0.25">
      <c r="A11" s="8"/>
      <c r="B11" s="165" t="s">
        <v>25</v>
      </c>
      <c r="C11" s="57" t="s">
        <v>23</v>
      </c>
      <c r="D11" s="116">
        <v>0</v>
      </c>
      <c r="E11" s="30"/>
      <c r="F11" s="7"/>
      <c r="G11" s="36"/>
      <c r="H11" s="29"/>
      <c r="I11" s="6"/>
      <c r="J11" s="6"/>
      <c r="K11" s="5"/>
      <c r="M11" s="159"/>
      <c r="N11" s="160"/>
      <c r="O11" s="160"/>
      <c r="P11" s="160"/>
      <c r="Q11" s="161"/>
      <c r="R11" s="47"/>
      <c r="S11" s="47"/>
      <c r="T11" s="1"/>
    </row>
    <row r="12" spans="1:20" ht="41.1" customHeight="1" thickBot="1" x14ac:dyDescent="0.3">
      <c r="A12" s="8"/>
      <c r="B12" s="165"/>
      <c r="C12" s="56" t="s">
        <v>22</v>
      </c>
      <c r="D12" s="115">
        <v>1E-4</v>
      </c>
      <c r="E12" s="6"/>
      <c r="F12" s="34"/>
      <c r="G12" s="28"/>
      <c r="H12" s="29"/>
      <c r="I12" s="6"/>
      <c r="J12" s="6"/>
      <c r="K12" s="5"/>
      <c r="M12" s="162"/>
      <c r="N12" s="163"/>
      <c r="O12" s="163"/>
      <c r="P12" s="163"/>
      <c r="Q12" s="164"/>
      <c r="R12" s="47"/>
      <c r="S12" s="44"/>
    </row>
    <row r="13" spans="1:20" ht="18.600000000000001" customHeight="1" x14ac:dyDescent="0.25">
      <c r="A13" s="8"/>
      <c r="B13" s="69" t="s">
        <v>55</v>
      </c>
      <c r="C13" s="58"/>
      <c r="D13" s="6"/>
      <c r="E13" s="6"/>
      <c r="F13" s="6"/>
      <c r="G13" s="6"/>
      <c r="H13" s="6"/>
      <c r="I13" s="6"/>
      <c r="J13" s="6"/>
      <c r="K13" s="5"/>
      <c r="M13" s="47"/>
      <c r="N13" s="47"/>
      <c r="O13" s="47"/>
      <c r="P13" s="47"/>
      <c r="Q13" s="47"/>
      <c r="R13" s="47"/>
      <c r="S13" s="44"/>
    </row>
    <row r="14" spans="1:20" ht="14.45" customHeight="1" x14ac:dyDescent="0.25">
      <c r="A14" s="8"/>
      <c r="B14" s="165" t="s">
        <v>24</v>
      </c>
      <c r="C14" s="58"/>
      <c r="D14" s="9" t="s">
        <v>14</v>
      </c>
      <c r="E14" s="9" t="s">
        <v>13</v>
      </c>
      <c r="F14" s="9" t="s">
        <v>12</v>
      </c>
      <c r="G14" s="9" t="s">
        <v>11</v>
      </c>
      <c r="H14" s="9" t="s">
        <v>10</v>
      </c>
      <c r="I14" s="9" t="s">
        <v>27</v>
      </c>
      <c r="J14" s="9" t="s">
        <v>28</v>
      </c>
      <c r="K14" s="5"/>
      <c r="M14" s="47"/>
      <c r="N14" s="47"/>
      <c r="O14" s="47"/>
      <c r="P14" s="47"/>
      <c r="Q14" s="47"/>
      <c r="R14" s="47"/>
      <c r="S14" s="44"/>
      <c r="T14" s="1"/>
    </row>
    <row r="15" spans="1:20" x14ac:dyDescent="0.25">
      <c r="A15" s="8"/>
      <c r="B15" s="165"/>
      <c r="C15" s="58" t="s">
        <v>26</v>
      </c>
      <c r="D15" s="62" t="s">
        <v>44</v>
      </c>
      <c r="E15" s="62" t="s">
        <v>44</v>
      </c>
      <c r="F15" s="62" t="s">
        <v>38</v>
      </c>
      <c r="G15" s="62" t="s">
        <v>36</v>
      </c>
      <c r="H15" s="62" t="s">
        <v>39</v>
      </c>
      <c r="I15" s="62" t="s">
        <v>44</v>
      </c>
      <c r="J15" s="62" t="s">
        <v>44</v>
      </c>
      <c r="K15" s="5"/>
      <c r="L15" s="23"/>
      <c r="M15" s="44"/>
      <c r="N15" s="44"/>
      <c r="O15" s="44"/>
      <c r="P15" s="44"/>
      <c r="Q15" s="44"/>
      <c r="R15" s="44"/>
      <c r="S15" s="44"/>
      <c r="T15" s="1"/>
    </row>
    <row r="16" spans="1:20" x14ac:dyDescent="0.25">
      <c r="A16" s="8"/>
      <c r="B16" s="165"/>
      <c r="C16" s="55" t="s">
        <v>9</v>
      </c>
      <c r="D16" s="63">
        <v>0</v>
      </c>
      <c r="E16" s="63">
        <v>0</v>
      </c>
      <c r="F16" s="63">
        <v>0</v>
      </c>
      <c r="G16" s="63">
        <v>0</v>
      </c>
      <c r="H16" s="63">
        <v>0</v>
      </c>
      <c r="I16" s="63">
        <v>0</v>
      </c>
      <c r="J16" s="63">
        <v>0</v>
      </c>
      <c r="K16" s="5"/>
      <c r="M16" s="44"/>
      <c r="N16" s="44"/>
      <c r="O16" s="44"/>
      <c r="P16" s="44"/>
      <c r="Q16" s="44"/>
      <c r="R16" s="44"/>
      <c r="S16" s="44"/>
    </row>
    <row r="17" spans="1:19" x14ac:dyDescent="0.25">
      <c r="A17" s="8"/>
      <c r="B17" s="165"/>
      <c r="C17" s="55" t="s">
        <v>8</v>
      </c>
      <c r="D17" s="77">
        <f>VLOOKUP(D15,'Facteurs d''émissions'!$B2:$C18,2,FALSE)</f>
        <v>150</v>
      </c>
      <c r="E17" s="77">
        <f>VLOOKUP(E15,'Facteurs d''émissions'!$B2:$C18,2,FALSE)</f>
        <v>150</v>
      </c>
      <c r="F17" s="77">
        <f>VLOOKUP(F15,'Facteurs d''émissions'!$B2:$C18,2,FALSE)</f>
        <v>266</v>
      </c>
      <c r="G17" s="77">
        <f>VLOOKUP(G15,'Facteurs d''émissions'!$B2:$C18,2,FALSE)</f>
        <v>268</v>
      </c>
      <c r="H17" s="77">
        <f>VLOOKUP(H15,'Facteurs d''émissions'!$B2:$C18,2,FALSE)</f>
        <v>282</v>
      </c>
      <c r="I17" s="77">
        <f>VLOOKUP(I15,'Facteurs d''émissions'!$B2:$C18,2,FALSE)</f>
        <v>150</v>
      </c>
      <c r="J17" s="77">
        <f>VLOOKUP(J15,'Facteurs d''émissions'!$B2:$C18,2,FALSE)</f>
        <v>150</v>
      </c>
      <c r="K17" s="5"/>
      <c r="M17" s="44"/>
      <c r="N17" s="44"/>
      <c r="O17" s="44"/>
      <c r="P17" s="44"/>
      <c r="Q17" s="44"/>
      <c r="R17" s="44"/>
      <c r="S17" s="44"/>
    </row>
    <row r="18" spans="1:19" x14ac:dyDescent="0.25">
      <c r="A18" s="8"/>
      <c r="B18" s="73"/>
      <c r="C18" s="55"/>
      <c r="D18" s="71"/>
      <c r="E18" s="72"/>
      <c r="F18" s="72"/>
      <c r="G18" s="72"/>
      <c r="H18" s="72"/>
      <c r="I18" s="72"/>
      <c r="J18" s="72"/>
      <c r="K18" s="5"/>
      <c r="M18" s="44"/>
      <c r="N18" s="44"/>
      <c r="O18" s="44"/>
      <c r="P18" s="44"/>
      <c r="Q18" s="44"/>
      <c r="R18" s="44"/>
      <c r="S18" s="44"/>
    </row>
    <row r="19" spans="1:19" ht="14.45" customHeight="1" x14ac:dyDescent="0.25">
      <c r="A19" s="8"/>
      <c r="B19" s="73"/>
      <c r="C19" s="55"/>
      <c r="D19" s="165" t="s">
        <v>88</v>
      </c>
      <c r="E19" t="s">
        <v>90</v>
      </c>
      <c r="G19" s="74">
        <v>0</v>
      </c>
      <c r="H19" s="72"/>
      <c r="I19" s="72"/>
      <c r="J19" s="72"/>
      <c r="K19" s="5"/>
      <c r="M19" s="44"/>
      <c r="N19" s="44"/>
      <c r="O19" s="44"/>
      <c r="P19" s="44"/>
      <c r="Q19" s="44"/>
      <c r="R19" s="44"/>
      <c r="S19" s="44"/>
    </row>
    <row r="20" spans="1:19" x14ac:dyDescent="0.25">
      <c r="A20" s="8"/>
      <c r="B20" s="55"/>
      <c r="C20" s="55"/>
      <c r="D20" s="165"/>
      <c r="E20" t="s">
        <v>89</v>
      </c>
      <c r="G20" s="74">
        <v>0</v>
      </c>
      <c r="H20" s="7"/>
      <c r="I20" s="7"/>
      <c r="J20" s="7"/>
      <c r="K20" s="5"/>
      <c r="M20" s="44"/>
      <c r="N20" s="44"/>
      <c r="O20" s="44"/>
      <c r="P20" s="44"/>
      <c r="Q20" s="44"/>
      <c r="R20" s="44"/>
      <c r="S20" s="44"/>
    </row>
    <row r="21" spans="1:19" ht="9" customHeight="1" x14ac:dyDescent="0.25">
      <c r="A21" s="8"/>
      <c r="B21" s="55"/>
      <c r="C21" s="55"/>
      <c r="D21" s="55"/>
      <c r="E21" s="7"/>
      <c r="F21" s="7"/>
      <c r="G21" s="7"/>
      <c r="H21" s="7"/>
      <c r="I21" s="7"/>
      <c r="J21" s="7"/>
      <c r="K21" s="5"/>
      <c r="M21" s="44"/>
      <c r="N21" s="44"/>
      <c r="O21" s="44"/>
      <c r="P21" s="44"/>
      <c r="Q21" s="44"/>
      <c r="R21" s="44"/>
      <c r="S21" s="44"/>
    </row>
    <row r="22" spans="1:19" ht="7.5" customHeight="1" thickBot="1" x14ac:dyDescent="0.3">
      <c r="A22" s="8"/>
      <c r="B22" s="55"/>
      <c r="C22" s="58"/>
      <c r="D22" s="6"/>
      <c r="E22" s="6"/>
      <c r="F22" s="6"/>
      <c r="G22" s="6"/>
      <c r="H22" s="6"/>
      <c r="I22" s="6"/>
      <c r="J22" s="6"/>
      <c r="K22" s="5"/>
      <c r="M22" s="44"/>
      <c r="N22" s="44"/>
      <c r="O22" s="44"/>
      <c r="P22" s="44"/>
      <c r="Q22" s="44"/>
      <c r="R22" s="44"/>
      <c r="S22" s="44"/>
    </row>
    <row r="23" spans="1:19" ht="32.25" thickBot="1" x14ac:dyDescent="0.3">
      <c r="A23" s="8"/>
      <c r="B23" s="55"/>
      <c r="C23" s="59" t="s">
        <v>20</v>
      </c>
      <c r="D23" s="78">
        <f>IF(G19=0,(((1-H9)*((D16*D17)+(E16*E17)+(F16*F17)+(G16*G17)+(H16*H17)))/D9),(((1-H9)*((D16*D17)+(E16*E17)+(F16*F17)+(G16*G17)+(H16*H17)))/D9)*G19/(G19+G20))</f>
        <v>0</v>
      </c>
      <c r="E23" s="79">
        <f>IF(G19=0,(1-H9)*(D11/D12)*0.0036/D9,((1-H9)*(D11/D12)*0.0036/D9)*G19/(G19+G20))</f>
        <v>0</v>
      </c>
      <c r="F23" s="80">
        <f>IF(E23 &gt; 0,E23,D23)</f>
        <v>0</v>
      </c>
      <c r="G23" s="81" t="str">
        <f>IF(F23&lt;=550,"Certification possible","")</f>
        <v>Certification possible</v>
      </c>
      <c r="H23" s="81" t="str">
        <f>IF(F23&gt;550,"Certification impossible"," ")</f>
        <v xml:space="preserve"> </v>
      </c>
      <c r="I23" s="82"/>
      <c r="J23" s="6"/>
      <c r="K23" s="5"/>
    </row>
    <row r="24" spans="1:19" x14ac:dyDescent="0.25">
      <c r="A24" s="8"/>
      <c r="B24" s="7"/>
      <c r="C24" s="6"/>
      <c r="D24" s="35"/>
      <c r="E24" s="6"/>
      <c r="F24" s="6"/>
      <c r="G24" s="6"/>
      <c r="H24" s="6"/>
      <c r="I24" s="6"/>
      <c r="J24" s="6"/>
      <c r="K24" s="5"/>
    </row>
    <row r="25" spans="1:19" ht="21" customHeight="1" x14ac:dyDescent="0.35">
      <c r="A25" s="8"/>
      <c r="B25" s="38" t="s">
        <v>7</v>
      </c>
      <c r="C25" s="11"/>
      <c r="D25" s="176"/>
      <c r="E25" s="176"/>
      <c r="F25" s="176"/>
      <c r="G25" s="176"/>
      <c r="H25" s="176"/>
      <c r="I25" s="176"/>
      <c r="J25" s="176"/>
      <c r="K25" s="5"/>
    </row>
    <row r="26" spans="1:19" ht="21" customHeight="1" x14ac:dyDescent="0.3">
      <c r="A26" s="8"/>
      <c r="B26" s="38"/>
      <c r="C26" s="68" t="s">
        <v>53</v>
      </c>
      <c r="D26" s="75"/>
      <c r="E26" s="75"/>
      <c r="F26" s="75"/>
      <c r="G26" s="75"/>
      <c r="H26" s="75"/>
      <c r="I26" s="75"/>
      <c r="J26" s="75"/>
      <c r="K26" s="5"/>
    </row>
    <row r="27" spans="1:19" ht="9.9499999999999993" customHeight="1" x14ac:dyDescent="0.25">
      <c r="A27" s="8"/>
      <c r="B27" s="7"/>
      <c r="C27" s="6"/>
      <c r="D27" s="6"/>
      <c r="E27" s="6"/>
      <c r="F27" s="6"/>
      <c r="G27" s="6"/>
      <c r="H27" s="6"/>
      <c r="I27" s="6"/>
      <c r="J27" s="6"/>
      <c r="K27" s="5"/>
      <c r="P27" s="33"/>
    </row>
    <row r="28" spans="1:19" x14ac:dyDescent="0.25">
      <c r="A28" s="8"/>
      <c r="B28" s="7"/>
      <c r="C28" s="10" t="s">
        <v>6</v>
      </c>
      <c r="D28" s="85">
        <v>3</v>
      </c>
      <c r="E28" s="6"/>
      <c r="F28" s="6"/>
      <c r="G28" s="6"/>
      <c r="H28" s="6"/>
      <c r="I28" s="6"/>
      <c r="J28" s="6"/>
      <c r="K28" s="5"/>
    </row>
    <row r="29" spans="1:19" ht="9.9499999999999993" customHeight="1" x14ac:dyDescent="0.25">
      <c r="A29" s="8"/>
      <c r="B29" s="7"/>
      <c r="C29" s="6"/>
      <c r="D29" s="6"/>
      <c r="E29" s="6"/>
      <c r="F29" s="6"/>
      <c r="G29" s="6"/>
      <c r="H29" s="6"/>
      <c r="I29" s="6"/>
      <c r="J29" s="6"/>
      <c r="K29" s="5"/>
    </row>
    <row r="30" spans="1:19" x14ac:dyDescent="0.25">
      <c r="A30" s="8"/>
      <c r="B30" s="7"/>
      <c r="C30" s="6"/>
      <c r="D30" s="9" t="s">
        <v>5</v>
      </c>
      <c r="E30" s="9" t="s">
        <v>4</v>
      </c>
      <c r="F30" s="9" t="s">
        <v>3</v>
      </c>
      <c r="G30" s="6"/>
      <c r="H30" s="6"/>
      <c r="I30" s="6"/>
      <c r="J30" s="6"/>
      <c r="K30" s="5"/>
    </row>
    <row r="31" spans="1:19" x14ac:dyDescent="0.25">
      <c r="A31" s="8"/>
      <c r="B31" s="7"/>
      <c r="C31" s="6" t="s">
        <v>2</v>
      </c>
      <c r="D31" s="62">
        <v>5</v>
      </c>
      <c r="E31" s="62">
        <v>5</v>
      </c>
      <c r="F31" s="62">
        <v>5</v>
      </c>
      <c r="G31" s="6"/>
      <c r="H31" s="6"/>
      <c r="I31" s="6"/>
      <c r="J31" s="6"/>
      <c r="K31" s="5"/>
    </row>
    <row r="32" spans="1:19" x14ac:dyDescent="0.25">
      <c r="A32" s="8"/>
      <c r="B32" s="7"/>
      <c r="C32" s="6" t="s">
        <v>1</v>
      </c>
      <c r="D32" s="62">
        <v>10</v>
      </c>
      <c r="E32" s="62">
        <v>0</v>
      </c>
      <c r="F32" s="62">
        <v>0</v>
      </c>
      <c r="G32" s="6"/>
      <c r="H32" s="6"/>
      <c r="I32" s="6"/>
      <c r="J32" s="6"/>
      <c r="K32" s="5"/>
    </row>
    <row r="33" spans="1:16" ht="15.75" thickBot="1" x14ac:dyDescent="0.3">
      <c r="A33" s="8"/>
      <c r="B33" s="7"/>
      <c r="C33" s="6"/>
      <c r="D33" s="6"/>
      <c r="E33" s="6"/>
      <c r="F33" s="6"/>
      <c r="G33" s="6"/>
      <c r="H33" s="6"/>
      <c r="I33" s="6"/>
      <c r="J33" s="6"/>
      <c r="K33" s="5"/>
      <c r="P33" s="33"/>
    </row>
    <row r="34" spans="1:16" ht="10.5" hidden="1" customHeight="1" thickBot="1" x14ac:dyDescent="0.3">
      <c r="A34" s="8"/>
      <c r="B34" s="7"/>
      <c r="C34" s="6"/>
      <c r="D34" s="6"/>
      <c r="E34" s="6"/>
      <c r="F34" s="6"/>
      <c r="G34" s="6"/>
      <c r="H34" s="6"/>
      <c r="I34" s="6"/>
      <c r="J34" s="6"/>
      <c r="K34" s="5"/>
    </row>
    <row r="35" spans="1:16" ht="32.25" thickBot="1" x14ac:dyDescent="0.3">
      <c r="A35" s="8"/>
      <c r="B35" s="7"/>
      <c r="C35" s="21" t="s">
        <v>21</v>
      </c>
      <c r="D35" s="83">
        <f>IF(E32=0,1/D28*((D23*D31)/D32),IF(F32=0,1/D28*(((D23*D31)/D32)+((D23*E31)/E32)),1/D28*(((D23*D31)/D32)+((D23*E31)/E32)+((D23*F31)/F32))))</f>
        <v>0</v>
      </c>
      <c r="E35" s="79">
        <f>IF(E32=0,1/D28*((E23*D31)/D32),IF(F32=0,1/D28*(((E23*D31)/D32)+((E23*E31)/E32)),1/D28*(((E23*D31)/D32)+((E23*E31)/E32)+((E23*F31)/F32))))</f>
        <v>0</v>
      </c>
      <c r="F35" s="84">
        <f>IF(E35 &gt; 0,E35,D35)</f>
        <v>0</v>
      </c>
      <c r="G35" s="81" t="str">
        <f>IF(F35 &lt;= 350,"Certification possible"," ")</f>
        <v>Certification possible</v>
      </c>
      <c r="H35" s="81" t="str">
        <f>IF(F35 &gt; 350,"Certification impossible"," ")</f>
        <v xml:space="preserve"> </v>
      </c>
      <c r="I35" s="82"/>
      <c r="J35" s="6"/>
      <c r="K35" s="5"/>
      <c r="M35" s="45"/>
    </row>
    <row r="36" spans="1:16" x14ac:dyDescent="0.25">
      <c r="A36" s="4"/>
      <c r="B36" s="3"/>
      <c r="C36" s="3"/>
      <c r="D36" s="3"/>
      <c r="E36" s="3"/>
      <c r="F36" s="3"/>
      <c r="G36" s="3"/>
      <c r="H36" s="3"/>
      <c r="I36" s="3"/>
      <c r="J36" s="3"/>
      <c r="K36" s="2"/>
    </row>
  </sheetData>
  <sheetProtection algorithmName="SHA-512" hashValue="iG3hmFBigEK6K5rfkJORKB9WpZxEyfBMX6Iqej3xwAxno2t7HT6Q09FaorekG3nRJkbSmkuWSZB5kh7yfhD9fQ==" saltValue="X3ewJiNaNVe5VLYtL1wbYA==" spinCount="100000" sheet="1" objects="1" scenarios="1" selectLockedCells="1"/>
  <mergeCells count="10">
    <mergeCell ref="B2:E3"/>
    <mergeCell ref="G3:I3"/>
    <mergeCell ref="G4:I4"/>
    <mergeCell ref="G5:H5"/>
    <mergeCell ref="G6:H6"/>
    <mergeCell ref="M7:Q12"/>
    <mergeCell ref="B11:B12"/>
    <mergeCell ref="B14:B17"/>
    <mergeCell ref="D19:D20"/>
    <mergeCell ref="D25:J25"/>
  </mergeCells>
  <conditionalFormatting sqref="H23">
    <cfRule type="cellIs" dxfId="83" priority="10" operator="equal">
      <formula>" "</formula>
    </cfRule>
    <cfRule type="cellIs" dxfId="82" priority="11" operator="greaterThan">
      <formula>0</formula>
    </cfRule>
  </conditionalFormatting>
  <conditionalFormatting sqref="H35">
    <cfRule type="cellIs" dxfId="81" priority="8" operator="equal">
      <formula>" "</formula>
    </cfRule>
    <cfRule type="cellIs" dxfId="80" priority="9" operator="greaterThan">
      <formula>0</formula>
    </cfRule>
  </conditionalFormatting>
  <conditionalFormatting sqref="G35">
    <cfRule type="cellIs" dxfId="79" priority="6" operator="equal">
      <formula>" "</formula>
    </cfRule>
    <cfRule type="cellIs" dxfId="78" priority="7" operator="greaterThan">
      <formula>0</formula>
    </cfRule>
  </conditionalFormatting>
  <conditionalFormatting sqref="D23">
    <cfRule type="cellIs" dxfId="77" priority="5" operator="equal">
      <formula>0</formula>
    </cfRule>
  </conditionalFormatting>
  <conditionalFormatting sqref="E23">
    <cfRule type="cellIs" dxfId="76" priority="4" operator="equal">
      <formula>0</formula>
    </cfRule>
  </conditionalFormatting>
  <conditionalFormatting sqref="G23">
    <cfRule type="containsBlanks" dxfId="75" priority="12">
      <formula>LEN(TRIM(G23))=0</formula>
    </cfRule>
    <cfRule type="notContainsBlanks" dxfId="74" priority="1">
      <formula>LEN(TRIM(G23))&gt;0</formula>
    </cfRule>
  </conditionalFormatting>
  <conditionalFormatting sqref="E35">
    <cfRule type="cellIs" dxfId="73" priority="3" operator="equal">
      <formula>0</formula>
    </cfRule>
  </conditionalFormatting>
  <conditionalFormatting sqref="D35">
    <cfRule type="cellIs" dxfId="72" priority="2" operator="equal">
      <formula>0</formula>
    </cfRule>
  </conditionalFormatting>
  <dataValidations count="1">
    <dataValidation type="list" allowBlank="1" showInputMessage="1" showErrorMessage="1" sqref="J5" xr:uid="{00000000-0002-0000-0800-000000000000}">
      <formula1>$M$5:$N$5</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BFD4B3E1-8D0D-425C-8B30-4ED6D485A233}">
          <x14:formula1>
            <xm:f>'Facteurs d''émissions'!$B$2:$B$18</xm:f>
          </x14:formula1>
          <xm:sqref>D15:J15</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17</vt:i4>
      </vt:variant>
    </vt:vector>
  </HeadingPairs>
  <TitlesOfParts>
    <vt:vector size="17" baseType="lpstr">
      <vt:lpstr>Rappels</vt:lpstr>
      <vt:lpstr>Facteurs d'émissions normatifs</vt:lpstr>
      <vt:lpstr>Feuil1</vt:lpstr>
      <vt:lpstr>Mode d'emploi</vt:lpstr>
      <vt:lpstr>Récapitulatif</vt:lpstr>
      <vt:lpstr>EDC - Site 1</vt:lpstr>
      <vt:lpstr>EDC - Site 2</vt:lpstr>
      <vt:lpstr>EDC - Site 3</vt:lpstr>
      <vt:lpstr>EDC - Site 4</vt:lpstr>
      <vt:lpstr>EDC - Site 5</vt:lpstr>
      <vt:lpstr>EDC - Site 6</vt:lpstr>
      <vt:lpstr>EDC - Site 7</vt:lpstr>
      <vt:lpstr>EDC - Site 8</vt:lpstr>
      <vt:lpstr>EDC - Site 9</vt:lpstr>
      <vt:lpstr>EDC - Site 10</vt:lpstr>
      <vt:lpstr>Facteurs d'émissions</vt:lpstr>
      <vt:lpstr>FE</vt:lpstr>
    </vt:vector>
  </TitlesOfParts>
  <Company>RTE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MARCIOT Hugo</dc:creator>
  <cp:lastModifiedBy>CUMONT Maud</cp:lastModifiedBy>
  <dcterms:created xsi:type="dcterms:W3CDTF">2021-12-13T10:19:15Z</dcterms:created>
  <dcterms:modified xsi:type="dcterms:W3CDTF">2024-08-05T16:37:47Z</dcterms:modified>
</cp:coreProperties>
</file>